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5DCA5307-4301-4BC4-94BF-E56F1B1D3F1D}" xr6:coauthVersionLast="47" xr6:coauthVersionMax="47" xr10:uidLastSave="{00000000-0000-0000-0000-000000000000}"/>
  <bookViews>
    <workbookView xWindow="-120" yWindow="-120" windowWidth="29040" windowHeight="15720" xr2:uid="{00000000-000D-0000-FFFF-FFFF00000000}"/>
  </bookViews>
  <sheets>
    <sheet name="別紙1）治験・医薬品" sheetId="8" r:id="rId1"/>
    <sheet name="別紙２）製版後・医薬品" sheetId="9" r:id="rId2"/>
    <sheet name="別紙３）治験・医療機器" sheetId="10" r:id="rId3"/>
    <sheet name="別紙４）治験・再生医療" sheetId="11" r:id="rId4"/>
    <sheet name="別紙5）治験薬管理費" sheetId="2" r:id="rId5"/>
    <sheet name="別紙6-1）検査部門" sheetId="7" r:id="rId6"/>
    <sheet name="別紙6-2）病理部門" sheetId="12" r:id="rId7"/>
    <sheet name="別紙6-3）放射線部門" sheetId="13" r:id="rId8"/>
    <sheet name="別紙6-4）看護部門" sheetId="14" r:id="rId9"/>
  </sheets>
  <definedNames>
    <definedName name="_xlnm.Print_Area" localSheetId="3">'別紙４）治験・再生医療'!$A$1:$AR$52</definedName>
    <definedName name="_xlnm.Print_Area" localSheetId="5">'別紙6-1）検査部門'!$A$1:$N$34</definedName>
    <definedName name="_xlnm.Print_Area" localSheetId="6">'別紙6-2）病理部門'!$A$1:$N$28</definedName>
    <definedName name="_xlnm.Print_Area" localSheetId="7">'別紙6-3）放射線部門'!$A$1:$N$35</definedName>
    <definedName name="_xlnm.Print_Area" localSheetId="8">'別紙6-4）看護部門'!$A$1:$N$23</definedName>
    <definedName name="_xlnm.Print_Titles" localSheetId="5">'別紙6-1）検査部門'!$1:$10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12" l="1"/>
  <c r="M13" i="12"/>
  <c r="M28" i="7"/>
  <c r="R22" i="2"/>
  <c r="R30" i="2" s="1"/>
  <c r="AQ32" i="11"/>
  <c r="AQ26" i="11"/>
  <c r="M30" i="13"/>
  <c r="M18" i="13"/>
  <c r="M29" i="7"/>
  <c r="M19" i="7"/>
  <c r="M24" i="12"/>
  <c r="M15" i="12"/>
  <c r="M28" i="13"/>
  <c r="M27" i="13"/>
  <c r="M26" i="13"/>
  <c r="M16" i="13"/>
  <c r="M15" i="13"/>
  <c r="M14" i="13"/>
  <c r="M14" i="12"/>
  <c r="Q17" i="8"/>
  <c r="M29" i="13"/>
  <c r="M27" i="7"/>
  <c r="M16" i="7"/>
  <c r="M18" i="14"/>
  <c r="M17" i="14"/>
  <c r="M16" i="14"/>
  <c r="M15" i="14"/>
  <c r="M14" i="14"/>
  <c r="M13" i="14"/>
  <c r="M17" i="13"/>
  <c r="M13" i="13"/>
  <c r="M17" i="7"/>
  <c r="AP22" i="11"/>
  <c r="AQ35" i="11"/>
  <c r="AQ28" i="11"/>
  <c r="AP33" i="11"/>
  <c r="AQ30" i="11"/>
  <c r="AP30" i="11"/>
  <c r="AQ29" i="11"/>
  <c r="AP29" i="11"/>
  <c r="AQ25" i="11"/>
  <c r="AP25" i="11"/>
  <c r="AQ16" i="11"/>
  <c r="AP16" i="11"/>
  <c r="AP40" i="11"/>
  <c r="AP39" i="11"/>
  <c r="AP38" i="11"/>
  <c r="AP37" i="11"/>
  <c r="AP36" i="11"/>
  <c r="AP34" i="11"/>
  <c r="AP31" i="11"/>
  <c r="AP27" i="11"/>
  <c r="AP26" i="11"/>
  <c r="AP24" i="11"/>
  <c r="AP23" i="11"/>
  <c r="AP21" i="11"/>
  <c r="AP20" i="11"/>
  <c r="AP19" i="11"/>
  <c r="AP18" i="11"/>
  <c r="P22" i="10"/>
  <c r="P23" i="10"/>
  <c r="O23" i="10"/>
  <c r="O22" i="10"/>
  <c r="P28" i="10"/>
  <c r="P25" i="10"/>
  <c r="P21" i="10"/>
  <c r="O26" i="10"/>
  <c r="P19" i="10"/>
  <c r="P18" i="10"/>
  <c r="O18" i="10"/>
  <c r="P12" i="10"/>
  <c r="O12" i="10"/>
  <c r="O32" i="10"/>
  <c r="O31" i="10"/>
  <c r="O30" i="10"/>
  <c r="O29" i="10"/>
  <c r="O27" i="10"/>
  <c r="O24" i="10"/>
  <c r="O20" i="10"/>
  <c r="O19" i="10"/>
  <c r="O17" i="10"/>
  <c r="O16" i="10"/>
  <c r="O15" i="10"/>
  <c r="O14" i="10"/>
  <c r="R35" i="9"/>
  <c r="R37" i="8"/>
  <c r="R37" i="9"/>
  <c r="R32" i="9"/>
  <c r="R29" i="9"/>
  <c r="R27" i="9"/>
  <c r="R26" i="9"/>
  <c r="Q26" i="9"/>
  <c r="R25" i="9"/>
  <c r="Q30" i="9"/>
  <c r="R23" i="9"/>
  <c r="R22" i="9"/>
  <c r="Q22" i="9"/>
  <c r="R12" i="9"/>
  <c r="Q12" i="9"/>
  <c r="Q34" i="9"/>
  <c r="Q33" i="9"/>
  <c r="Q31" i="9"/>
  <c r="Q28" i="9"/>
  <c r="Q27" i="9"/>
  <c r="Q24" i="9"/>
  <c r="Q23" i="9"/>
  <c r="Q20" i="9"/>
  <c r="Q19" i="9"/>
  <c r="Q18" i="9"/>
  <c r="Q17" i="9"/>
  <c r="Q16" i="9"/>
  <c r="Q15" i="9"/>
  <c r="Q14" i="9"/>
  <c r="R25" i="2"/>
  <c r="Q30" i="8"/>
  <c r="R28" i="8"/>
  <c r="Q28" i="8"/>
  <c r="Q26" i="8"/>
  <c r="Q21" i="8"/>
  <c r="Q18" i="8"/>
  <c r="Q14" i="8"/>
  <c r="AQ42" i="11" l="1"/>
  <c r="M21" i="14"/>
  <c r="M18" i="12"/>
  <c r="M27" i="12"/>
  <c r="M33" i="13"/>
  <c r="M21" i="13"/>
  <c r="M32" i="7"/>
  <c r="AP42" i="11"/>
  <c r="P34" i="10"/>
  <c r="O34" i="10"/>
  <c r="Q37" i="9"/>
  <c r="Q22" i="8"/>
  <c r="Q24" i="8"/>
  <c r="Q20" i="8"/>
  <c r="Q16" i="8"/>
  <c r="R29" i="8"/>
  <c r="R25" i="8"/>
  <c r="R24" i="8"/>
  <c r="R34" i="8"/>
  <c r="R31" i="8"/>
  <c r="R27" i="8"/>
  <c r="R12" i="8"/>
  <c r="Q36" i="8" l="1"/>
  <c r="Q35" i="8"/>
  <c r="Q33" i="8"/>
  <c r="Q32" i="8"/>
  <c r="Q29" i="8"/>
  <c r="Q25" i="8"/>
  <c r="Q19" i="8"/>
  <c r="Q15" i="8"/>
  <c r="Q12" i="8"/>
  <c r="R39" i="8" l="1"/>
  <c r="Q39" i="8"/>
  <c r="M13" i="7"/>
  <c r="M14" i="7"/>
  <c r="M15" i="7"/>
  <c r="M18" i="7"/>
  <c r="M22" i="7" l="1"/>
  <c r="R28" i="2"/>
  <c r="R12" i="2" l="1"/>
  <c r="R11" i="2"/>
  <c r="R10" i="2"/>
  <c r="R23" i="2" l="1"/>
  <c r="R27" i="2" l="1"/>
  <c r="R26" i="2"/>
  <c r="R24" i="2"/>
  <c r="R21" i="2"/>
  <c r="R20" i="2"/>
  <c r="R19" i="2"/>
  <c r="R13" i="2"/>
  <c r="R14" i="2" s="1"/>
</calcChain>
</file>

<file path=xl/sharedStrings.xml><?xml version="1.0" encoding="utf-8"?>
<sst xmlns="http://schemas.openxmlformats.org/spreadsheetml/2006/main" count="941" uniqueCount="473">
  <si>
    <t>（別紙　１）</t>
    <rPh sb="1" eb="3">
      <t>ベッシ</t>
    </rPh>
    <phoneticPr fontId="3"/>
  </si>
  <si>
    <t>　　   　　　　西暦　　　　年　　月　　日</t>
    <rPh sb="9" eb="11">
      <t>セイレキ</t>
    </rPh>
    <rPh sb="15" eb="16">
      <t>ネン</t>
    </rPh>
    <rPh sb="18" eb="19">
      <t>ガツ</t>
    </rPh>
    <rPh sb="21" eb="22">
      <t>ニチ</t>
    </rPh>
    <phoneticPr fontId="3"/>
  </si>
  <si>
    <t>治験実施診療科：</t>
    <rPh sb="0" eb="2">
      <t>チケン</t>
    </rPh>
    <rPh sb="2" eb="4">
      <t>ジッシ</t>
    </rPh>
    <rPh sb="4" eb="7">
      <t>シンリョウカ</t>
    </rPh>
    <phoneticPr fontId="3"/>
  </si>
  <si>
    <t>整理番号</t>
    <rPh sb="0" eb="2">
      <t>セイリ</t>
    </rPh>
    <rPh sb="2" eb="4">
      <t>バンゴウ</t>
    </rPh>
    <phoneticPr fontId="3"/>
  </si>
  <si>
    <t>治験課題名：</t>
    <rPh sb="0" eb="2">
      <t>チケン</t>
    </rPh>
    <rPh sb="2" eb="4">
      <t>カダイ</t>
    </rPh>
    <rPh sb="4" eb="5">
      <t>メイ</t>
    </rPh>
    <phoneticPr fontId="3"/>
  </si>
  <si>
    <t>区分</t>
    <rPh sb="0" eb="2">
      <t>クブン</t>
    </rPh>
    <phoneticPr fontId="3"/>
  </si>
  <si>
    <t>■治験　　 □製造販売後臨床試験</t>
    <rPh sb="1" eb="3">
      <t>チケン</t>
    </rPh>
    <rPh sb="7" eb="9">
      <t>セイゾウ</t>
    </rPh>
    <rPh sb="9" eb="11">
      <t>ハンバイ</t>
    </rPh>
    <rPh sb="11" eb="12">
      <t>ゴ</t>
    </rPh>
    <rPh sb="12" eb="14">
      <t>リンショウ</t>
    </rPh>
    <rPh sb="14" eb="16">
      <t>シケン</t>
    </rPh>
    <phoneticPr fontId="3"/>
  </si>
  <si>
    <t>□新規契約　　□変更契約</t>
    <rPh sb="1" eb="3">
      <t>シンキ</t>
    </rPh>
    <rPh sb="3" eb="5">
      <t>ケイヤク</t>
    </rPh>
    <rPh sb="8" eb="10">
      <t>ヘンコウ</t>
    </rPh>
    <rPh sb="10" eb="12">
      <t>ケイヤク</t>
    </rPh>
    <phoneticPr fontId="3"/>
  </si>
  <si>
    <t>臨床試験研究経費ポイント算出表－治験・医薬品－</t>
    <rPh sb="0" eb="2">
      <t>リンショウ</t>
    </rPh>
    <rPh sb="2" eb="4">
      <t>シケン</t>
    </rPh>
    <rPh sb="4" eb="6">
      <t>ケンキュウ</t>
    </rPh>
    <rPh sb="6" eb="8">
      <t>ケイヒ</t>
    </rPh>
    <rPh sb="12" eb="14">
      <t>サンシュツ</t>
    </rPh>
    <rPh sb="14" eb="15">
      <t>ヒョウ</t>
    </rPh>
    <rPh sb="16" eb="18">
      <t>チケン</t>
    </rPh>
    <rPh sb="19" eb="22">
      <t>イヤクヒン</t>
    </rPh>
    <phoneticPr fontId="3"/>
  </si>
  <si>
    <t>要素</t>
    <rPh sb="0" eb="2">
      <t>ヨウソ</t>
    </rPh>
    <phoneticPr fontId="3"/>
  </si>
  <si>
    <t>ウエイト</t>
    <phoneticPr fontId="3"/>
  </si>
  <si>
    <t>I
（ウエイト×1）</t>
    <phoneticPr fontId="3"/>
  </si>
  <si>
    <t>Ⅱ
（ウエイト×3）</t>
    <phoneticPr fontId="3"/>
  </si>
  <si>
    <t>Ⅲ
（ウエイト×5）</t>
    <phoneticPr fontId="3"/>
  </si>
  <si>
    <t>ポイント</t>
    <phoneticPr fontId="3"/>
  </si>
  <si>
    <t>A</t>
    <phoneticPr fontId="3"/>
  </si>
  <si>
    <t>対象疾患の重篤度</t>
    <rPh sb="0" eb="2">
      <t>タイショウ</t>
    </rPh>
    <rPh sb="2" eb="4">
      <t>シッカン</t>
    </rPh>
    <rPh sb="5" eb="7">
      <t>ジュウトク</t>
    </rPh>
    <rPh sb="7" eb="8">
      <t>ド</t>
    </rPh>
    <phoneticPr fontId="3"/>
  </si>
  <si>
    <t>軽度</t>
    <rPh sb="0" eb="2">
      <t>ケイド</t>
    </rPh>
    <phoneticPr fontId="3"/>
  </si>
  <si>
    <t>中等度</t>
    <rPh sb="0" eb="2">
      <t>チュウトウ</t>
    </rPh>
    <rPh sb="2" eb="3">
      <t>ド</t>
    </rPh>
    <phoneticPr fontId="3"/>
  </si>
  <si>
    <t>重症・重篤</t>
    <rPh sb="0" eb="2">
      <t>ジュウショウ</t>
    </rPh>
    <rPh sb="3" eb="5">
      <t>ジュウトク</t>
    </rPh>
    <phoneticPr fontId="3"/>
  </si>
  <si>
    <t>B</t>
    <phoneticPr fontId="3"/>
  </si>
  <si>
    <t>入院・外来の状況</t>
    <rPh sb="0" eb="2">
      <t>ニュウイン</t>
    </rPh>
    <rPh sb="3" eb="5">
      <t>ガイライ</t>
    </rPh>
    <rPh sb="6" eb="8">
      <t>ジョウキョウ</t>
    </rPh>
    <phoneticPr fontId="3"/>
  </si>
  <si>
    <t>外来</t>
    <rPh sb="0" eb="2">
      <t>ガイライ</t>
    </rPh>
    <phoneticPr fontId="3"/>
  </si>
  <si>
    <t>入院</t>
    <rPh sb="0" eb="2">
      <t>ニュウイン</t>
    </rPh>
    <phoneticPr fontId="3"/>
  </si>
  <si>
    <t>C</t>
    <phoneticPr fontId="3"/>
  </si>
  <si>
    <r>
      <t xml:space="preserve">治験薬製造承認の状況 </t>
    </r>
    <r>
      <rPr>
        <b/>
        <sz val="9"/>
        <color rgb="FF0070C0"/>
        <rFont val="ＭＳ Ｐゴシック"/>
        <family val="3"/>
        <charset val="128"/>
      </rPr>
      <t>※１</t>
    </r>
    <rPh sb="0" eb="2">
      <t>チケン</t>
    </rPh>
    <rPh sb="2" eb="3">
      <t>ヤク</t>
    </rPh>
    <rPh sb="3" eb="5">
      <t>セイゾウ</t>
    </rPh>
    <rPh sb="5" eb="7">
      <t>ショウニン</t>
    </rPh>
    <rPh sb="8" eb="10">
      <t>ジョウキョウ</t>
    </rPh>
    <phoneticPr fontId="3"/>
  </si>
  <si>
    <t>他の適応で
国内で承認</t>
    <rPh sb="0" eb="1">
      <t>タ</t>
    </rPh>
    <rPh sb="2" eb="4">
      <t>テキオウ</t>
    </rPh>
    <rPh sb="6" eb="8">
      <t>コクナイ</t>
    </rPh>
    <rPh sb="9" eb="11">
      <t>ショウニン</t>
    </rPh>
    <phoneticPr fontId="3"/>
  </si>
  <si>
    <t>同一適応で
欧米で承認</t>
    <rPh sb="0" eb="2">
      <t>ドウイツ</t>
    </rPh>
    <rPh sb="2" eb="4">
      <t>テキオウ</t>
    </rPh>
    <rPh sb="6" eb="8">
      <t>オウベイ</t>
    </rPh>
    <rPh sb="9" eb="11">
      <t>ショウニン</t>
    </rPh>
    <phoneticPr fontId="3"/>
  </si>
  <si>
    <t>未承認</t>
    <rPh sb="0" eb="3">
      <t>ミショウニン</t>
    </rPh>
    <phoneticPr fontId="3"/>
  </si>
  <si>
    <t>D</t>
    <phoneticPr fontId="3"/>
  </si>
  <si>
    <t>相の種類</t>
    <rPh sb="0" eb="1">
      <t>ソウ</t>
    </rPh>
    <rPh sb="2" eb="4">
      <t>シュルイ</t>
    </rPh>
    <phoneticPr fontId="3"/>
  </si>
  <si>
    <t>Ⅰ相</t>
    <rPh sb="1" eb="2">
      <t>ソウ</t>
    </rPh>
    <phoneticPr fontId="3"/>
  </si>
  <si>
    <t>E</t>
    <phoneticPr fontId="3"/>
  </si>
  <si>
    <t>デザイン</t>
    <phoneticPr fontId="3"/>
  </si>
  <si>
    <t>オープン</t>
    <phoneticPr fontId="3"/>
  </si>
  <si>
    <t>単盲検</t>
    <rPh sb="0" eb="1">
      <t>タン</t>
    </rPh>
    <rPh sb="1" eb="2">
      <t>モウ</t>
    </rPh>
    <rPh sb="2" eb="3">
      <t>ケン</t>
    </rPh>
    <phoneticPr fontId="3"/>
  </si>
  <si>
    <t>二重盲検</t>
    <rPh sb="0" eb="2">
      <t>ニジュウ</t>
    </rPh>
    <rPh sb="2" eb="3">
      <t>モウ</t>
    </rPh>
    <rPh sb="3" eb="4">
      <t>ケン</t>
    </rPh>
    <phoneticPr fontId="3"/>
  </si>
  <si>
    <t>F</t>
    <phoneticPr fontId="3"/>
  </si>
  <si>
    <t>プラセボの使用</t>
    <rPh sb="5" eb="7">
      <t>シヨウ</t>
    </rPh>
    <phoneticPr fontId="3"/>
  </si>
  <si>
    <t>使　用</t>
    <rPh sb="0" eb="1">
      <t>シ</t>
    </rPh>
    <rPh sb="2" eb="3">
      <t>ヨウ</t>
    </rPh>
    <phoneticPr fontId="3"/>
  </si>
  <si>
    <t>G</t>
    <phoneticPr fontId="3"/>
  </si>
  <si>
    <t>併用薬の使用</t>
    <rPh sb="0" eb="2">
      <t>ヘイヨウ</t>
    </rPh>
    <rPh sb="2" eb="3">
      <t>ヤク</t>
    </rPh>
    <rPh sb="4" eb="6">
      <t>シヨウ</t>
    </rPh>
    <phoneticPr fontId="3"/>
  </si>
  <si>
    <t>同効薬でも
不変使用可</t>
    <rPh sb="0" eb="1">
      <t>ドウ</t>
    </rPh>
    <rPh sb="1" eb="2">
      <t>コウ</t>
    </rPh>
    <rPh sb="2" eb="3">
      <t>ヤク</t>
    </rPh>
    <rPh sb="6" eb="8">
      <t>フヘン</t>
    </rPh>
    <rPh sb="8" eb="10">
      <t>シヨウ</t>
    </rPh>
    <rPh sb="10" eb="11">
      <t>カ</t>
    </rPh>
    <phoneticPr fontId="3"/>
  </si>
  <si>
    <t>同効薬のみ
禁止</t>
    <rPh sb="0" eb="1">
      <t>ドウ</t>
    </rPh>
    <rPh sb="1" eb="2">
      <t>コウ</t>
    </rPh>
    <rPh sb="2" eb="3">
      <t>ヤク</t>
    </rPh>
    <rPh sb="6" eb="8">
      <t>キンシ</t>
    </rPh>
    <phoneticPr fontId="3"/>
  </si>
  <si>
    <t>全面禁止</t>
    <rPh sb="0" eb="2">
      <t>ゼンメン</t>
    </rPh>
    <rPh sb="2" eb="4">
      <t>キンシ</t>
    </rPh>
    <phoneticPr fontId="3"/>
  </si>
  <si>
    <t>H</t>
    <phoneticPr fontId="3"/>
  </si>
  <si>
    <r>
      <t>治験薬の投与経路　</t>
    </r>
    <r>
      <rPr>
        <b/>
        <sz val="9"/>
        <color rgb="FF0070C0"/>
        <rFont val="ＭＳ Ｐゴシック"/>
        <family val="3"/>
        <charset val="128"/>
      </rPr>
      <t>※１</t>
    </r>
    <rPh sb="0" eb="2">
      <t>チケン</t>
    </rPh>
    <rPh sb="2" eb="3">
      <t>ヤク</t>
    </rPh>
    <rPh sb="4" eb="6">
      <t>トウヨ</t>
    </rPh>
    <rPh sb="6" eb="8">
      <t>ケイロ</t>
    </rPh>
    <phoneticPr fontId="3"/>
  </si>
  <si>
    <t>内用・外用</t>
    <rPh sb="0" eb="2">
      <t>ナイヨウ</t>
    </rPh>
    <rPh sb="3" eb="5">
      <t>ガイヨウ</t>
    </rPh>
    <phoneticPr fontId="3"/>
  </si>
  <si>
    <t>皮下・筋注</t>
    <rPh sb="0" eb="2">
      <t>ヒカ</t>
    </rPh>
    <rPh sb="3" eb="4">
      <t>キン</t>
    </rPh>
    <rPh sb="4" eb="5">
      <t>チュウ</t>
    </rPh>
    <phoneticPr fontId="3"/>
  </si>
  <si>
    <t>I</t>
    <phoneticPr fontId="3"/>
  </si>
  <si>
    <t>治験薬の投与期間</t>
    <rPh sb="0" eb="2">
      <t>チケン</t>
    </rPh>
    <rPh sb="2" eb="3">
      <t>ヤク</t>
    </rPh>
    <rPh sb="4" eb="6">
      <t>トウヨ</t>
    </rPh>
    <rPh sb="6" eb="8">
      <t>キカン</t>
    </rPh>
    <phoneticPr fontId="3"/>
  </si>
  <si>
    <t>４週間以内</t>
    <rPh sb="1" eb="3">
      <t>シュウカン</t>
    </rPh>
    <rPh sb="3" eb="5">
      <t>イナイ</t>
    </rPh>
    <phoneticPr fontId="3"/>
  </si>
  <si>
    <t>５～２４週</t>
    <rPh sb="4" eb="5">
      <t>シュウ</t>
    </rPh>
    <phoneticPr fontId="3"/>
  </si>
  <si>
    <t xml:space="preserve">
２５～３６週</t>
    <rPh sb="6" eb="7">
      <t>シュウ</t>
    </rPh>
    <phoneticPr fontId="3"/>
  </si>
  <si>
    <r>
      <t>⇒37週以上の場合、下記</t>
    </r>
    <r>
      <rPr>
        <b/>
        <sz val="9"/>
        <color indexed="30"/>
        <rFont val="ＭＳ Ｐゴシック"/>
        <family val="3"/>
        <charset val="128"/>
      </rPr>
      <t>※2</t>
    </r>
    <r>
      <rPr>
        <sz val="9"/>
        <rFont val="ＭＳ Ｐゴシック"/>
        <family val="3"/>
        <charset val="128"/>
      </rPr>
      <t>参照
1症例あたりの投与期間</t>
    </r>
    <rPh sb="3" eb="6">
      <t>シュウイジョウ</t>
    </rPh>
    <rPh sb="7" eb="9">
      <t>バアイ</t>
    </rPh>
    <rPh sb="10" eb="12">
      <t>カキ</t>
    </rPh>
    <rPh sb="14" eb="16">
      <t>サンショウ</t>
    </rPh>
    <rPh sb="18" eb="20">
      <t>ショウレイ</t>
    </rPh>
    <rPh sb="24" eb="26">
      <t>トウヨ</t>
    </rPh>
    <rPh sb="26" eb="28">
      <t>キカン</t>
    </rPh>
    <phoneticPr fontId="3"/>
  </si>
  <si>
    <t>（</t>
    <phoneticPr fontId="3"/>
  </si>
  <si>
    <t>週）</t>
    <rPh sb="0" eb="1">
      <t>シュウ</t>
    </rPh>
    <phoneticPr fontId="3"/>
  </si>
  <si>
    <t>J</t>
    <phoneticPr fontId="3"/>
  </si>
  <si>
    <t>被験者層</t>
    <rPh sb="0" eb="3">
      <t>ヒケンシャ</t>
    </rPh>
    <rPh sb="3" eb="4">
      <t>ソウ</t>
    </rPh>
    <phoneticPr fontId="3"/>
  </si>
  <si>
    <t>成人</t>
    <rPh sb="0" eb="2">
      <t>セイジン</t>
    </rPh>
    <phoneticPr fontId="3"/>
  </si>
  <si>
    <t>乳児・新生児</t>
    <rPh sb="0" eb="2">
      <t>ニュウジ</t>
    </rPh>
    <rPh sb="3" eb="6">
      <t>シンセイジ</t>
    </rPh>
    <phoneticPr fontId="3"/>
  </si>
  <si>
    <t>K</t>
    <phoneticPr fontId="3"/>
  </si>
  <si>
    <r>
      <t xml:space="preserve">被験者層の選出
</t>
    </r>
    <r>
      <rPr>
        <sz val="9"/>
        <rFont val="Yu Gothic"/>
        <family val="3"/>
        <charset val="128"/>
        <scheme val="minor"/>
      </rPr>
      <t>（適格+除外基準数）</t>
    </r>
    <rPh sb="0" eb="3">
      <t>ヒケンシャ</t>
    </rPh>
    <rPh sb="3" eb="4">
      <t>ソウ</t>
    </rPh>
    <rPh sb="5" eb="7">
      <t>センシュツ</t>
    </rPh>
    <rPh sb="9" eb="11">
      <t>テキカク</t>
    </rPh>
    <rPh sb="12" eb="14">
      <t>ジョガイ</t>
    </rPh>
    <rPh sb="14" eb="16">
      <t>キジュン</t>
    </rPh>
    <rPh sb="16" eb="17">
      <t>スウ</t>
    </rPh>
    <phoneticPr fontId="3"/>
  </si>
  <si>
    <t>１９以下</t>
    <rPh sb="2" eb="4">
      <t>イカ</t>
    </rPh>
    <phoneticPr fontId="3"/>
  </si>
  <si>
    <t>２０～２９</t>
    <phoneticPr fontId="3"/>
  </si>
  <si>
    <t>３０以上</t>
    <rPh sb="2" eb="4">
      <t>イジョウ</t>
    </rPh>
    <phoneticPr fontId="3"/>
  </si>
  <si>
    <t>L</t>
    <phoneticPr fontId="3"/>
  </si>
  <si>
    <t>規定来院回数</t>
    <rPh sb="0" eb="2">
      <t>キテイ</t>
    </rPh>
    <rPh sb="2" eb="4">
      <t>ライイン</t>
    </rPh>
    <rPh sb="4" eb="6">
      <t>カイスウ</t>
    </rPh>
    <phoneticPr fontId="3"/>
  </si>
  <si>
    <t>４以下</t>
    <rPh sb="1" eb="3">
      <t>イカ</t>
    </rPh>
    <phoneticPr fontId="3"/>
  </si>
  <si>
    <t>５～９</t>
    <phoneticPr fontId="3"/>
  </si>
  <si>
    <t>１０～１９</t>
    <phoneticPr fontId="3"/>
  </si>
  <si>
    <t>２０～４４</t>
    <phoneticPr fontId="3"/>
  </si>
  <si>
    <t>４５以上</t>
    <rPh sb="2" eb="4">
      <t>イジョウ</t>
    </rPh>
    <phoneticPr fontId="3"/>
  </si>
  <si>
    <t>M</t>
    <phoneticPr fontId="3"/>
  </si>
  <si>
    <t>N</t>
    <phoneticPr fontId="3"/>
  </si>
  <si>
    <t>４９以下</t>
    <rPh sb="2" eb="4">
      <t>イカ</t>
    </rPh>
    <phoneticPr fontId="3"/>
  </si>
  <si>
    <t>５０～９９</t>
    <phoneticPr fontId="3"/>
  </si>
  <si>
    <t>１００以上</t>
    <rPh sb="3" eb="5">
      <t>イジョウ</t>
    </rPh>
    <phoneticPr fontId="3"/>
  </si>
  <si>
    <t>O</t>
    <phoneticPr fontId="3"/>
  </si>
  <si>
    <t>侵襲的機能検査及び
画像診断頻度</t>
    <rPh sb="0" eb="1">
      <t>シン</t>
    </rPh>
    <rPh sb="1" eb="2">
      <t>シュウ</t>
    </rPh>
    <rPh sb="2" eb="3">
      <t>テキ</t>
    </rPh>
    <rPh sb="3" eb="5">
      <t>キノウ</t>
    </rPh>
    <rPh sb="5" eb="7">
      <t>ケンサ</t>
    </rPh>
    <rPh sb="7" eb="8">
      <t>オヨ</t>
    </rPh>
    <rPh sb="10" eb="12">
      <t>ガゾウ</t>
    </rPh>
    <rPh sb="12" eb="14">
      <t>シンダン</t>
    </rPh>
    <rPh sb="14" eb="16">
      <t>ヒンド</t>
    </rPh>
    <phoneticPr fontId="3"/>
  </si>
  <si>
    <t>１年に
１回以下</t>
    <rPh sb="1" eb="2">
      <t>ネン</t>
    </rPh>
    <rPh sb="5" eb="6">
      <t>カイ</t>
    </rPh>
    <rPh sb="6" eb="8">
      <t>イカ</t>
    </rPh>
    <phoneticPr fontId="3"/>
  </si>
  <si>
    <t>３ヶ月～
11ヶ月に１回</t>
    <rPh sb="2" eb="3">
      <t>ゲツ</t>
    </rPh>
    <rPh sb="11" eb="12">
      <t>カイ</t>
    </rPh>
    <phoneticPr fontId="3"/>
  </si>
  <si>
    <t>１～２ヶ月
に１回</t>
    <rPh sb="4" eb="5">
      <t>ゲツ</t>
    </rPh>
    <rPh sb="8" eb="9">
      <t>カイ</t>
    </rPh>
    <phoneticPr fontId="3"/>
  </si>
  <si>
    <t>１ヶ月に
２回以上</t>
    <rPh sb="2" eb="3">
      <t>ゲツ</t>
    </rPh>
    <rPh sb="6" eb="7">
      <t>カイ</t>
    </rPh>
    <rPh sb="7" eb="9">
      <t>イジョウ</t>
    </rPh>
    <phoneticPr fontId="3"/>
  </si>
  <si>
    <t>P</t>
    <phoneticPr fontId="3"/>
  </si>
  <si>
    <t>回</t>
    <rPh sb="0" eb="1">
      <t>カイ</t>
    </rPh>
    <phoneticPr fontId="3"/>
  </si>
  <si>
    <t>Q</t>
    <phoneticPr fontId="3"/>
  </si>
  <si>
    <t>生検回数</t>
    <rPh sb="0" eb="1">
      <t>セイ</t>
    </rPh>
    <rPh sb="1" eb="2">
      <t>ケン</t>
    </rPh>
    <rPh sb="2" eb="4">
      <t>カイスウ</t>
    </rPh>
    <phoneticPr fontId="3"/>
  </si>
  <si>
    <t>R</t>
    <phoneticPr fontId="3"/>
  </si>
  <si>
    <t>症例発表</t>
    <rPh sb="0" eb="2">
      <t>ショウレイ</t>
    </rPh>
    <rPh sb="2" eb="4">
      <t>ハッピョウ</t>
    </rPh>
    <phoneticPr fontId="3"/>
  </si>
  <si>
    <t>１回</t>
    <rPh sb="1" eb="2">
      <t>カイ</t>
    </rPh>
    <phoneticPr fontId="3"/>
  </si>
  <si>
    <t>S</t>
    <phoneticPr fontId="3"/>
  </si>
  <si>
    <t>承認申請に使用される
文書等の作成</t>
    <rPh sb="0" eb="2">
      <t>ショウニン</t>
    </rPh>
    <rPh sb="2" eb="4">
      <t>シンセイ</t>
    </rPh>
    <rPh sb="5" eb="7">
      <t>シヨウ</t>
    </rPh>
    <rPh sb="11" eb="14">
      <t>ブンショトウ</t>
    </rPh>
    <rPh sb="15" eb="17">
      <t>サクセイ</t>
    </rPh>
    <phoneticPr fontId="3"/>
  </si>
  <si>
    <t>３０枚以内</t>
    <rPh sb="2" eb="3">
      <t>マイ</t>
    </rPh>
    <rPh sb="3" eb="5">
      <t>イナイ</t>
    </rPh>
    <phoneticPr fontId="3"/>
  </si>
  <si>
    <t>３１～５０枚</t>
    <rPh sb="5" eb="6">
      <t>マイ</t>
    </rPh>
    <phoneticPr fontId="3"/>
  </si>
  <si>
    <t>５１枚以上</t>
    <rPh sb="2" eb="3">
      <t>マイ</t>
    </rPh>
    <rPh sb="3" eb="5">
      <t>イジョウ</t>
    </rPh>
    <phoneticPr fontId="3"/>
  </si>
  <si>
    <t>T</t>
    <phoneticPr fontId="3"/>
  </si>
  <si>
    <t>その他</t>
    <rPh sb="2" eb="3">
      <t>ホカ</t>
    </rPh>
    <phoneticPr fontId="3"/>
  </si>
  <si>
    <t>－</t>
    <phoneticPr fontId="3"/>
  </si>
  <si>
    <t xml:space="preserve">  ポイント</t>
    <phoneticPr fontId="3"/>
  </si>
  <si>
    <t>理由：</t>
    <rPh sb="0" eb="2">
      <t>リユウ</t>
    </rPh>
    <phoneticPr fontId="3"/>
  </si>
  <si>
    <t>合　　　計</t>
    <rPh sb="0" eb="1">
      <t>ゴウ</t>
    </rPh>
    <rPh sb="4" eb="5">
      <t>ケイ</t>
    </rPh>
    <phoneticPr fontId="3"/>
  </si>
  <si>
    <t>１症例当たりのポイント</t>
    <rPh sb="1" eb="3">
      <t>ショウレイ</t>
    </rPh>
    <rPh sb="3" eb="4">
      <t>ア</t>
    </rPh>
    <phoneticPr fontId="3"/>
  </si>
  <si>
    <t>部分に○印を入力していただくと、自動的に計算されます。</t>
    <rPh sb="0" eb="2">
      <t>ブブン</t>
    </rPh>
    <rPh sb="4" eb="5">
      <t>シルシ</t>
    </rPh>
    <rPh sb="6" eb="8">
      <t>ニュウリョク</t>
    </rPh>
    <rPh sb="16" eb="19">
      <t>ジドウテキ</t>
    </rPh>
    <rPh sb="20" eb="22">
      <t>ケイサン</t>
    </rPh>
    <phoneticPr fontId="3"/>
  </si>
  <si>
    <t>　</t>
    <phoneticPr fontId="3"/>
  </si>
  <si>
    <t>部分は数字を入力していただくと、自動的に計算されます。</t>
    <rPh sb="0" eb="2">
      <t>ブブン</t>
    </rPh>
    <rPh sb="3" eb="5">
      <t>スウジ</t>
    </rPh>
    <rPh sb="6" eb="8">
      <t>ニュウリョク</t>
    </rPh>
    <rPh sb="16" eb="19">
      <t>ジドウテキ</t>
    </rPh>
    <rPh sb="20" eb="22">
      <t>ケイサン</t>
    </rPh>
    <phoneticPr fontId="3"/>
  </si>
  <si>
    <t>※1</t>
    <phoneticPr fontId="3"/>
  </si>
  <si>
    <t>複数種類の治験薬を使用する場合は、すべての治験薬のポイントを合算して、右端のポイントの欄に記入する。</t>
    <rPh sb="0" eb="2">
      <t>フクスウ</t>
    </rPh>
    <rPh sb="2" eb="4">
      <t>シュルイ</t>
    </rPh>
    <rPh sb="5" eb="7">
      <t>チケン</t>
    </rPh>
    <rPh sb="7" eb="8">
      <t>ヤク</t>
    </rPh>
    <rPh sb="9" eb="11">
      <t>シヨウ</t>
    </rPh>
    <rPh sb="13" eb="15">
      <t>バアイ</t>
    </rPh>
    <rPh sb="21" eb="24">
      <t>チケンヤク</t>
    </rPh>
    <rPh sb="30" eb="32">
      <t>ガッサン</t>
    </rPh>
    <rPh sb="35" eb="37">
      <t>ミギハシ</t>
    </rPh>
    <rPh sb="43" eb="44">
      <t>ラン</t>
    </rPh>
    <rPh sb="45" eb="47">
      <t>キニュウ</t>
    </rPh>
    <phoneticPr fontId="3"/>
  </si>
  <si>
    <t>※2</t>
    <phoneticPr fontId="3"/>
  </si>
  <si>
    <t>37週以上の場合は12週毎に5ポイントを加算します。</t>
    <phoneticPr fontId="3"/>
  </si>
  <si>
    <t>（37週以上の場合はポイントを計算し手入力してください。）</t>
    <phoneticPr fontId="3"/>
  </si>
  <si>
    <t>61週以降も、同様に計算する。</t>
    <rPh sb="2" eb="5">
      <t>シュウイコウ</t>
    </rPh>
    <rPh sb="7" eb="9">
      <t>ドウヨウ</t>
    </rPh>
    <rPh sb="10" eb="12">
      <t>ケイサン</t>
    </rPh>
    <phoneticPr fontId="3"/>
  </si>
  <si>
    <t>※3</t>
    <phoneticPr fontId="3"/>
  </si>
  <si>
    <r>
      <t>受診１回あたり　</t>
    </r>
    <r>
      <rPr>
        <b/>
        <sz val="11"/>
        <rFont val="Yu Gothic"/>
        <family val="3"/>
        <charset val="128"/>
        <scheme val="minor"/>
      </rPr>
      <t>（試験通じての積算ではありません。）</t>
    </r>
    <rPh sb="0" eb="2">
      <t>ジュシン</t>
    </rPh>
    <rPh sb="3" eb="4">
      <t>カイ</t>
    </rPh>
    <rPh sb="9" eb="11">
      <t>シケン</t>
    </rPh>
    <rPh sb="11" eb="12">
      <t>ツウ</t>
    </rPh>
    <rPh sb="15" eb="17">
      <t>セキサン</t>
    </rPh>
    <phoneticPr fontId="3"/>
  </si>
  <si>
    <t>※4</t>
    <phoneticPr fontId="3"/>
  </si>
  <si>
    <t>注１）    薬物動態試験については、別途協議するものとする。</t>
    <rPh sb="0" eb="1">
      <t>チュウ</t>
    </rPh>
    <rPh sb="7" eb="9">
      <t>ヤクブツ</t>
    </rPh>
    <rPh sb="9" eb="11">
      <t>ドウタイ</t>
    </rPh>
    <rPh sb="11" eb="13">
      <t>シケン</t>
    </rPh>
    <rPh sb="19" eb="21">
      <t>ベット</t>
    </rPh>
    <rPh sb="21" eb="23">
      <t>キョウギ</t>
    </rPh>
    <phoneticPr fontId="3"/>
  </si>
  <si>
    <r>
      <t>注２）　</t>
    </r>
    <r>
      <rPr>
        <sz val="11"/>
        <rFont val="Yu Gothic"/>
        <family val="3"/>
        <charset val="128"/>
        <scheme val="minor"/>
      </rPr>
      <t>複数の診療科で評価が必要な治験については、協力する他科の研究費について別途協議する。</t>
    </r>
    <rPh sb="0" eb="1">
      <t>チュウ</t>
    </rPh>
    <rPh sb="4" eb="6">
      <t>フクスウ</t>
    </rPh>
    <rPh sb="7" eb="10">
      <t>シンリョウカ</t>
    </rPh>
    <rPh sb="11" eb="13">
      <t>ヒョウカ</t>
    </rPh>
    <rPh sb="14" eb="16">
      <t>ヒツヨウ</t>
    </rPh>
    <rPh sb="17" eb="19">
      <t>チケン</t>
    </rPh>
    <rPh sb="25" eb="27">
      <t>キョウリョク</t>
    </rPh>
    <rPh sb="29" eb="31">
      <t>タカ</t>
    </rPh>
    <rPh sb="32" eb="35">
      <t>ケンキュウヒ</t>
    </rPh>
    <rPh sb="39" eb="41">
      <t>ベット</t>
    </rPh>
    <rPh sb="41" eb="43">
      <t>キョウギ</t>
    </rPh>
    <phoneticPr fontId="3"/>
  </si>
  <si>
    <t>注３）　上記の算出表で評価できないものについては、別途協議するものとする。</t>
    <rPh sb="0" eb="1">
      <t>チュウ</t>
    </rPh>
    <phoneticPr fontId="3"/>
  </si>
  <si>
    <r>
      <rPr>
        <sz val="9"/>
        <rFont val="Yu Gothic"/>
        <family val="3"/>
        <charset val="128"/>
        <scheme val="minor"/>
      </rPr>
      <t>小児、成人</t>
    </r>
    <r>
      <rPr>
        <sz val="9"/>
        <rFont val="ＭＳ Ｐゴシック"/>
        <family val="3"/>
        <charset val="128"/>
      </rPr>
      <t xml:space="preserve">
（高齢者、肝、
腎障害等合併有）</t>
    </r>
    <rPh sb="0" eb="2">
      <t>ショウニ</t>
    </rPh>
    <rPh sb="3" eb="5">
      <t>セイジン</t>
    </rPh>
    <rPh sb="7" eb="10">
      <t>コウレイシャ</t>
    </rPh>
    <rPh sb="11" eb="12">
      <t>カン</t>
    </rPh>
    <rPh sb="14" eb="15">
      <t>ジン</t>
    </rPh>
    <rPh sb="15" eb="18">
      <t>ショウガイトウ</t>
    </rPh>
    <rPh sb="18" eb="20">
      <t>ガッペイ</t>
    </rPh>
    <rPh sb="20" eb="21">
      <t>ユウ</t>
    </rPh>
    <phoneticPr fontId="3"/>
  </si>
  <si>
    <t>静注</t>
    <rPh sb="0" eb="1">
      <t>セイ</t>
    </rPh>
    <rPh sb="1" eb="2">
      <t>チュウ</t>
    </rPh>
    <phoneticPr fontId="3"/>
  </si>
  <si>
    <t>　</t>
    <phoneticPr fontId="2"/>
  </si>
  <si>
    <t xml:space="preserve"> 西暦　　　　年　　月　　日</t>
    <rPh sb="1" eb="3">
      <t>セイレキ</t>
    </rPh>
    <rPh sb="7" eb="8">
      <t>ネン</t>
    </rPh>
    <rPh sb="10" eb="11">
      <t>ガツ</t>
    </rPh>
    <rPh sb="13" eb="14">
      <t>ニチ</t>
    </rPh>
    <phoneticPr fontId="3"/>
  </si>
  <si>
    <t>■治験　　 □製造販売後臨床試験</t>
    <phoneticPr fontId="3"/>
  </si>
  <si>
    <t>■医薬品　□医療機器   □再生医療等製品</t>
    <rPh sb="1" eb="4">
      <t>イヤクヒン</t>
    </rPh>
    <rPh sb="6" eb="8">
      <t>イリョウ</t>
    </rPh>
    <rPh sb="8" eb="10">
      <t>キキ</t>
    </rPh>
    <phoneticPr fontId="3"/>
  </si>
  <si>
    <t>□新規契約　　□変更契約</t>
    <phoneticPr fontId="3"/>
  </si>
  <si>
    <t>治験薬管理費ポイント算出表－治験・医薬品－</t>
    <rPh sb="0" eb="2">
      <t>チケン</t>
    </rPh>
    <rPh sb="2" eb="3">
      <t>ヤク</t>
    </rPh>
    <rPh sb="3" eb="6">
      <t>カンリヒ</t>
    </rPh>
    <rPh sb="10" eb="12">
      <t>サンシュツ</t>
    </rPh>
    <rPh sb="12" eb="13">
      <t>ヒョウ</t>
    </rPh>
    <rPh sb="14" eb="16">
      <t>チケン</t>
    </rPh>
    <rPh sb="17" eb="20">
      <t>イヤクヒン</t>
    </rPh>
    <phoneticPr fontId="3"/>
  </si>
  <si>
    <t>Ⅱ
（ウエイト×2）</t>
    <phoneticPr fontId="3"/>
  </si>
  <si>
    <t>Ⅲ
（ウエイト×3）</t>
    <phoneticPr fontId="3"/>
  </si>
  <si>
    <t>Ⅳ
（ウエイト×5）</t>
    <phoneticPr fontId="3"/>
  </si>
  <si>
    <t>備考</t>
    <rPh sb="0" eb="2">
      <t>ビコウ</t>
    </rPh>
    <phoneticPr fontId="3"/>
  </si>
  <si>
    <t>ポイント</t>
    <phoneticPr fontId="3"/>
  </si>
  <si>
    <t>A</t>
    <phoneticPr fontId="3"/>
  </si>
  <si>
    <t>治験薬の剤形</t>
    <rPh sb="0" eb="3">
      <t>チケンヤク</t>
    </rPh>
    <rPh sb="4" eb="6">
      <t>ザイケイ</t>
    </rPh>
    <phoneticPr fontId="3"/>
  </si>
  <si>
    <t>内服・外用剤</t>
    <rPh sb="0" eb="2">
      <t>ナイフク</t>
    </rPh>
    <rPh sb="3" eb="6">
      <t>ガイヨウザイ</t>
    </rPh>
    <phoneticPr fontId="3"/>
  </si>
  <si>
    <t>注射剤</t>
    <phoneticPr fontId="3"/>
  </si>
  <si>
    <t>B</t>
    <phoneticPr fontId="3"/>
  </si>
  <si>
    <t>治験薬の種目</t>
    <rPh sb="0" eb="2">
      <t>チケン</t>
    </rPh>
    <rPh sb="2" eb="3">
      <t>ヤク</t>
    </rPh>
    <rPh sb="4" eb="6">
      <t>シュモク</t>
    </rPh>
    <phoneticPr fontId="3"/>
  </si>
  <si>
    <t>一般</t>
    <rPh sb="0" eb="2">
      <t>イッパン</t>
    </rPh>
    <phoneticPr fontId="3"/>
  </si>
  <si>
    <t>毒・劇薬</t>
    <rPh sb="0" eb="1">
      <t>ドク</t>
    </rPh>
    <rPh sb="2" eb="4">
      <t>ゲキヤク</t>
    </rPh>
    <phoneticPr fontId="3"/>
  </si>
  <si>
    <t>向精神薬</t>
    <rPh sb="0" eb="1">
      <t>ム</t>
    </rPh>
    <rPh sb="1" eb="3">
      <t>セイシン</t>
    </rPh>
    <rPh sb="3" eb="4">
      <t>ヤク</t>
    </rPh>
    <phoneticPr fontId="3"/>
  </si>
  <si>
    <t>麻薬・覚醒剤原料</t>
    <rPh sb="0" eb="2">
      <t>マヤク</t>
    </rPh>
    <rPh sb="2" eb="3">
      <t>_x0000__x0000_</t>
    </rPh>
    <rPh sb="3" eb="5">
      <t/>
    </rPh>
    <phoneticPr fontId="3"/>
  </si>
  <si>
    <t>C</t>
    <phoneticPr fontId="3"/>
  </si>
  <si>
    <t>保存状況</t>
    <rPh sb="0" eb="2">
      <t>ホゾン</t>
    </rPh>
    <rPh sb="2" eb="4">
      <t>ジョウキョウ</t>
    </rPh>
    <phoneticPr fontId="3"/>
  </si>
  <si>
    <t>室温</t>
    <rPh sb="0" eb="2">
      <t>シツオン</t>
    </rPh>
    <phoneticPr fontId="3"/>
  </si>
  <si>
    <t>冷所又は遮光</t>
    <rPh sb="0" eb="1">
      <t>レイ</t>
    </rPh>
    <rPh sb="1" eb="2">
      <t>ショ</t>
    </rPh>
    <rPh sb="2" eb="3">
      <t>マタ</t>
    </rPh>
    <rPh sb="4" eb="6">
      <t>シャコウ</t>
    </rPh>
    <phoneticPr fontId="3"/>
  </si>
  <si>
    <t>冷凍、恒温器</t>
    <phoneticPr fontId="3"/>
  </si>
  <si>
    <t>麻薬金庫</t>
    <rPh sb="0" eb="2">
      <t>マヤク</t>
    </rPh>
    <rPh sb="2" eb="4">
      <t>キンコ</t>
    </rPh>
    <phoneticPr fontId="3"/>
  </si>
  <si>
    <t>D</t>
    <phoneticPr fontId="3"/>
  </si>
  <si>
    <t>施設で用意する併用薬の管理状況について</t>
    <rPh sb="0" eb="2">
      <t>シセツ</t>
    </rPh>
    <rPh sb="3" eb="5">
      <t>ヨウイ</t>
    </rPh>
    <rPh sb="7" eb="10">
      <t>ヘイヨウヤク</t>
    </rPh>
    <rPh sb="11" eb="13">
      <t>カンリ</t>
    </rPh>
    <rPh sb="13" eb="15">
      <t>ジョウキョウ</t>
    </rPh>
    <phoneticPr fontId="3"/>
  </si>
  <si>
    <t>数量管理のみ</t>
    <rPh sb="0" eb="2">
      <t>スウリョウ</t>
    </rPh>
    <rPh sb="2" eb="4">
      <t>カンリ</t>
    </rPh>
    <phoneticPr fontId="3"/>
  </si>
  <si>
    <t>数量＋Lot管理のみ</t>
    <rPh sb="0" eb="2">
      <t>スウリョウ</t>
    </rPh>
    <rPh sb="6" eb="8">
      <t>カンリ</t>
    </rPh>
    <phoneticPr fontId="3"/>
  </si>
  <si>
    <t>数量＋Lot＋温度</t>
    <rPh sb="0" eb="2">
      <t>スウリョウ</t>
    </rPh>
    <rPh sb="7" eb="9">
      <t>オンド</t>
    </rPh>
    <phoneticPr fontId="3"/>
  </si>
  <si>
    <t>左記に加え追加管理が必要</t>
    <rPh sb="0" eb="2">
      <t>サキ</t>
    </rPh>
    <rPh sb="3" eb="4">
      <t>クワ</t>
    </rPh>
    <rPh sb="5" eb="7">
      <t>ツイカ</t>
    </rPh>
    <rPh sb="7" eb="9">
      <t>カンリ</t>
    </rPh>
    <rPh sb="10" eb="12">
      <t>ヒツヨウ</t>
    </rPh>
    <phoneticPr fontId="3"/>
  </si>
  <si>
    <t>１契約当たりのポイント（年度毎）　　合計（　①　）</t>
    <rPh sb="1" eb="3">
      <t>ケイヤク</t>
    </rPh>
    <rPh sb="3" eb="4">
      <t>ア</t>
    </rPh>
    <rPh sb="12" eb="14">
      <t>ネンド</t>
    </rPh>
    <rPh sb="14" eb="15">
      <t>マイ</t>
    </rPh>
    <rPh sb="18" eb="20">
      <t>ゴウケイ</t>
    </rPh>
    <phoneticPr fontId="3"/>
  </si>
  <si>
    <t>A～Bについて、複数の治験薬を使用する場合は、すべての治験薬のポイントを合算して右端のポイントの欄に記入する。</t>
    <rPh sb="8" eb="10">
      <t>フクスウ</t>
    </rPh>
    <rPh sb="11" eb="14">
      <t>チケンヤク</t>
    </rPh>
    <rPh sb="15" eb="17">
      <t>シヨウ</t>
    </rPh>
    <rPh sb="19" eb="21">
      <t>バアイ</t>
    </rPh>
    <rPh sb="27" eb="30">
      <t>チケンヤク</t>
    </rPh>
    <rPh sb="36" eb="38">
      <t>ガッサン</t>
    </rPh>
    <rPh sb="40" eb="42">
      <t>ミギハシ</t>
    </rPh>
    <rPh sb="48" eb="49">
      <t>ラン</t>
    </rPh>
    <rPh sb="50" eb="52">
      <t>キニュウ</t>
    </rPh>
    <phoneticPr fontId="3"/>
  </si>
  <si>
    <t>Dについて、複数該当する場合は難易度が高い方で算出する。</t>
    <phoneticPr fontId="3"/>
  </si>
  <si>
    <t>ウエイト</t>
    <phoneticPr fontId="3"/>
  </si>
  <si>
    <t>I
（ウエイト×1）</t>
    <phoneticPr fontId="3"/>
  </si>
  <si>
    <t>ポイント</t>
    <phoneticPr fontId="3"/>
  </si>
  <si>
    <t>E</t>
    <phoneticPr fontId="3"/>
  </si>
  <si>
    <t>治験薬の剤数、規格数</t>
    <phoneticPr fontId="3"/>
  </si>
  <si>
    <t>1または2</t>
    <phoneticPr fontId="3"/>
  </si>
  <si>
    <t>5以上</t>
    <rPh sb="1" eb="3">
      <t>イジョウ</t>
    </rPh>
    <phoneticPr fontId="3"/>
  </si>
  <si>
    <t>F</t>
    <phoneticPr fontId="3"/>
  </si>
  <si>
    <t>デザイン</t>
    <phoneticPr fontId="3"/>
  </si>
  <si>
    <t>オープン</t>
    <phoneticPr fontId="3"/>
  </si>
  <si>
    <t>二重盲検</t>
    <rPh sb="0" eb="4">
      <t>ニジュウ</t>
    </rPh>
    <phoneticPr fontId="3"/>
  </si>
  <si>
    <t>G</t>
    <phoneticPr fontId="3"/>
  </si>
  <si>
    <t>注射剤残薬回収業務</t>
    <rPh sb="0" eb="2">
      <t>チュウシャ</t>
    </rPh>
    <rPh sb="2" eb="3">
      <t>ザイ</t>
    </rPh>
    <phoneticPr fontId="3"/>
  </si>
  <si>
    <t>必要</t>
    <rPh sb="0" eb="2">
      <t>ヒツヨウ</t>
    </rPh>
    <phoneticPr fontId="3"/>
  </si>
  <si>
    <t>H</t>
    <phoneticPr fontId="3"/>
  </si>
  <si>
    <t>納入方法</t>
    <phoneticPr fontId="3"/>
  </si>
  <si>
    <t>単回</t>
    <rPh sb="0" eb="1">
      <t>タン</t>
    </rPh>
    <rPh sb="1" eb="2">
      <t>カイ</t>
    </rPh>
    <phoneticPr fontId="3"/>
  </si>
  <si>
    <t>分割</t>
    <rPh sb="0" eb="2">
      <t>ブンカツ</t>
    </rPh>
    <phoneticPr fontId="3"/>
  </si>
  <si>
    <t>各症例使用分を
都度搬入</t>
    <rPh sb="0" eb="3">
      <t>カクショウレイ</t>
    </rPh>
    <rPh sb="3" eb="5">
      <t>シヨウ</t>
    </rPh>
    <rPh sb="5" eb="6">
      <t>ブン</t>
    </rPh>
    <rPh sb="8" eb="10">
      <t>ツド</t>
    </rPh>
    <rPh sb="10" eb="12">
      <t>ハンニュウ</t>
    </rPh>
    <phoneticPr fontId="3"/>
  </si>
  <si>
    <t>I</t>
    <phoneticPr fontId="3"/>
  </si>
  <si>
    <t>IWRS,IVRS操作について</t>
    <rPh sb="9" eb="11">
      <t>ソウサ</t>
    </rPh>
    <phoneticPr fontId="3"/>
  </si>
  <si>
    <t>IWRS等で搬入依頼必要</t>
    <rPh sb="4" eb="5">
      <t>トウ</t>
    </rPh>
    <rPh sb="6" eb="8">
      <t>ハンニュウ</t>
    </rPh>
    <rPh sb="8" eb="10">
      <t>イライ</t>
    </rPh>
    <rPh sb="10" eb="12">
      <t>ヒツヨウ</t>
    </rPh>
    <phoneticPr fontId="3"/>
  </si>
  <si>
    <t>払い出し時
確定入力必要</t>
    <rPh sb="0" eb="1">
      <t>ハラ</t>
    </rPh>
    <rPh sb="2" eb="3">
      <t>ダ</t>
    </rPh>
    <rPh sb="4" eb="5">
      <t>ジ</t>
    </rPh>
    <rPh sb="6" eb="8">
      <t>カクテイ</t>
    </rPh>
    <rPh sb="8" eb="10">
      <t>ニュウリョク</t>
    </rPh>
    <rPh sb="10" eb="12">
      <t>ヒツヨウ</t>
    </rPh>
    <phoneticPr fontId="3"/>
  </si>
  <si>
    <t>回収時
操作必要</t>
    <rPh sb="0" eb="2">
      <t>カイシュウ</t>
    </rPh>
    <rPh sb="2" eb="3">
      <t>ジ</t>
    </rPh>
    <rPh sb="4" eb="6">
      <t>ソウサ</t>
    </rPh>
    <rPh sb="6" eb="8">
      <t>ヒツヨウ</t>
    </rPh>
    <phoneticPr fontId="3"/>
  </si>
  <si>
    <t>J</t>
    <phoneticPr fontId="3"/>
  </si>
  <si>
    <t>非盲検薬剤師の設定</t>
    <rPh sb="0" eb="1">
      <t>ヒ</t>
    </rPh>
    <rPh sb="1" eb="3">
      <t>モウケン</t>
    </rPh>
    <rPh sb="3" eb="6">
      <t>ヤクザイシ</t>
    </rPh>
    <rPh sb="7" eb="9">
      <t>セッテイ</t>
    </rPh>
    <phoneticPr fontId="3"/>
  </si>
  <si>
    <t>必要あり</t>
    <rPh sb="0" eb="2">
      <t>ヒツヨウ</t>
    </rPh>
    <phoneticPr fontId="3"/>
  </si>
  <si>
    <t>K</t>
    <phoneticPr fontId="3"/>
  </si>
  <si>
    <t>特殊な管理について</t>
    <rPh sb="0" eb="2">
      <t>トクシュ</t>
    </rPh>
    <rPh sb="3" eb="5">
      <t>カンリ</t>
    </rPh>
    <phoneticPr fontId="3"/>
  </si>
  <si>
    <t>病棟での温度
管理が必要</t>
    <rPh sb="0" eb="2">
      <t>ビョウトウ</t>
    </rPh>
    <rPh sb="4" eb="6">
      <t>オンド</t>
    </rPh>
    <rPh sb="7" eb="9">
      <t>カンリ</t>
    </rPh>
    <rPh sb="10" eb="12">
      <t>ヒツヨウ</t>
    </rPh>
    <phoneticPr fontId="3"/>
  </si>
  <si>
    <t>L</t>
    <phoneticPr fontId="3"/>
  </si>
  <si>
    <t>土日祝日の調製</t>
    <rPh sb="0" eb="2">
      <t>ドニチ</t>
    </rPh>
    <rPh sb="2" eb="4">
      <t>シュクジツ</t>
    </rPh>
    <rPh sb="5" eb="7">
      <t>チョウセイ</t>
    </rPh>
    <phoneticPr fontId="3"/>
  </si>
  <si>
    <t>あり</t>
    <phoneticPr fontId="3"/>
  </si>
  <si>
    <t>あり</t>
    <phoneticPr fontId="3"/>
  </si>
  <si>
    <t>M</t>
    <phoneticPr fontId="3"/>
  </si>
  <si>
    <t>処方</t>
    <rPh sb="0" eb="2">
      <t>ショホウ</t>
    </rPh>
    <phoneticPr fontId="3"/>
  </si>
  <si>
    <t>処方せんに割付け
番号記載必須</t>
    <rPh sb="0" eb="2">
      <t>ショホウ</t>
    </rPh>
    <rPh sb="11" eb="13">
      <t>キサイ</t>
    </rPh>
    <rPh sb="13" eb="15">
      <t>ヒッス</t>
    </rPh>
    <phoneticPr fontId="3"/>
  </si>
  <si>
    <t>当日検査結果等により投与量が決定</t>
    <rPh sb="0" eb="2">
      <t>トウジツ</t>
    </rPh>
    <rPh sb="2" eb="4">
      <t>ケンサ</t>
    </rPh>
    <rPh sb="4" eb="6">
      <t>ケッカ</t>
    </rPh>
    <rPh sb="6" eb="7">
      <t>トウ</t>
    </rPh>
    <rPh sb="10" eb="12">
      <t>トウヨ</t>
    </rPh>
    <rPh sb="12" eb="13">
      <t>リョウ</t>
    </rPh>
    <rPh sb="14" eb="16">
      <t>ケッテイ</t>
    </rPh>
    <phoneticPr fontId="3"/>
  </si>
  <si>
    <t>N</t>
    <phoneticPr fontId="3"/>
  </si>
  <si>
    <t>調剤条件・回数</t>
    <rPh sb="5" eb="7">
      <t>カイスウ</t>
    </rPh>
    <phoneticPr fontId="3"/>
  </si>
  <si>
    <t>計数調剤</t>
    <rPh sb="0" eb="2">
      <t>ケイスウ</t>
    </rPh>
    <rPh sb="2" eb="4">
      <t>チョウザイ</t>
    </rPh>
    <phoneticPr fontId="3"/>
  </si>
  <si>
    <t>・秤量調剤
・クリーンベンチ</t>
    <rPh sb="1" eb="3">
      <t>ヒョウリョウ</t>
    </rPh>
    <rPh sb="3" eb="5">
      <t>チョウザイ</t>
    </rPh>
    <phoneticPr fontId="3"/>
  </si>
  <si>
    <t>抗がん剤調製室使用</t>
    <phoneticPr fontId="3"/>
  </si>
  <si>
    <t>１症例当たりのポイント（症例毎）　　合計（　②　）</t>
    <rPh sb="1" eb="3">
      <t>ショウレイ</t>
    </rPh>
    <rPh sb="3" eb="4">
      <t>ア</t>
    </rPh>
    <rPh sb="12" eb="14">
      <t>ショウレイ</t>
    </rPh>
    <rPh sb="14" eb="15">
      <t>マイ</t>
    </rPh>
    <rPh sb="18" eb="20">
      <t>ゴウケイ</t>
    </rPh>
    <phoneticPr fontId="3"/>
  </si>
  <si>
    <t>H,I,K,M,Nについて複数該当する場合は合算して算出いたします。</t>
    <phoneticPr fontId="3"/>
  </si>
  <si>
    <t>部分に回数を入力していただく、自動的に計算されます。</t>
    <rPh sb="0" eb="2">
      <t>ブブン</t>
    </rPh>
    <rPh sb="3" eb="5">
      <t>カイスウ</t>
    </rPh>
    <rPh sb="6" eb="8">
      <t>ニュウリョク</t>
    </rPh>
    <rPh sb="15" eb="18">
      <t>ジドウテキ</t>
    </rPh>
    <rPh sb="19" eb="21">
      <t>ケイサン</t>
    </rPh>
    <phoneticPr fontId="3"/>
  </si>
  <si>
    <t>※１</t>
    <phoneticPr fontId="3"/>
  </si>
  <si>
    <t>バイオセーフティーレベル</t>
    <phoneticPr fontId="3"/>
  </si>
  <si>
    <t>（別紙 ４）</t>
    <rPh sb="1" eb="3">
      <t>ベッシ</t>
    </rPh>
    <phoneticPr fontId="3"/>
  </si>
  <si>
    <t>西暦　　　　年　　月　　日</t>
    <phoneticPr fontId="3"/>
  </si>
  <si>
    <t>治験実施診療科：</t>
    <phoneticPr fontId="3"/>
  </si>
  <si>
    <t>整理番号</t>
    <phoneticPr fontId="3"/>
  </si>
  <si>
    <t>治験課題名：</t>
    <phoneticPr fontId="3"/>
  </si>
  <si>
    <t>区分</t>
    <phoneticPr fontId="3"/>
  </si>
  <si>
    <t>□医薬品　□医療機器  ■再生医療等製品</t>
    <phoneticPr fontId="3"/>
  </si>
  <si>
    <t>臨床試験研究経費ポイント算出表－治験・再生医療等製品－</t>
    <phoneticPr fontId="3"/>
  </si>
  <si>
    <t>要素</t>
    <phoneticPr fontId="3"/>
  </si>
  <si>
    <t>対象疾患の重篤度</t>
    <phoneticPr fontId="3"/>
  </si>
  <si>
    <t>軽度</t>
    <phoneticPr fontId="3"/>
  </si>
  <si>
    <t>中等度</t>
    <phoneticPr fontId="3"/>
  </si>
  <si>
    <t>重症・重篤</t>
    <phoneticPr fontId="3"/>
  </si>
  <si>
    <t>B</t>
  </si>
  <si>
    <t>入院・外来の状況</t>
    <phoneticPr fontId="3"/>
  </si>
  <si>
    <t>外来</t>
    <phoneticPr fontId="3"/>
  </si>
  <si>
    <t>入院</t>
    <phoneticPr fontId="3"/>
  </si>
  <si>
    <t>治験製品製造承認の状況</t>
    <phoneticPr fontId="3"/>
  </si>
  <si>
    <t>同一適応で
国内で承認</t>
    <phoneticPr fontId="3"/>
  </si>
  <si>
    <t>同一適応で
欧米で承認</t>
    <phoneticPr fontId="3"/>
  </si>
  <si>
    <t>未承認</t>
    <phoneticPr fontId="3"/>
  </si>
  <si>
    <t>採取方法の侵襲度</t>
    <phoneticPr fontId="3"/>
  </si>
  <si>
    <t>高度</t>
    <phoneticPr fontId="3"/>
  </si>
  <si>
    <t>採取回数</t>
    <phoneticPr fontId="3"/>
  </si>
  <si>
    <t>回</t>
    <phoneticPr fontId="3"/>
  </si>
  <si>
    <t>投与経路</t>
    <phoneticPr fontId="3"/>
  </si>
  <si>
    <t>外用</t>
    <phoneticPr fontId="3"/>
  </si>
  <si>
    <t>手術を伴うもの</t>
    <phoneticPr fontId="3"/>
  </si>
  <si>
    <t>治験製品の投与期間</t>
    <rPh sb="0" eb="4">
      <t>チケンセイヒン</t>
    </rPh>
    <rPh sb="7" eb="9">
      <t>キカン</t>
    </rPh>
    <phoneticPr fontId="3"/>
  </si>
  <si>
    <t>４週間以内</t>
    <phoneticPr fontId="3"/>
  </si>
  <si>
    <t>２５～３６週</t>
    <rPh sb="5" eb="6">
      <t>シュウ</t>
    </rPh>
    <phoneticPr fontId="3"/>
  </si>
  <si>
    <t>⇒37週以上の場合、下記※2参照
1症例あたりの投与期間
（　　　　　　　）週</t>
    <rPh sb="38" eb="39">
      <t>シュウ</t>
    </rPh>
    <phoneticPr fontId="3"/>
  </si>
  <si>
    <t>対照製品の有無</t>
    <phoneticPr fontId="3"/>
  </si>
  <si>
    <t>被験者層</t>
    <phoneticPr fontId="3"/>
  </si>
  <si>
    <t>成人</t>
    <phoneticPr fontId="3"/>
  </si>
  <si>
    <t>乳児・新生児</t>
    <phoneticPr fontId="3"/>
  </si>
  <si>
    <t>被験者層の選出
（適格+除外基準数）</t>
    <phoneticPr fontId="3"/>
  </si>
  <si>
    <t>１９以下</t>
    <phoneticPr fontId="3"/>
  </si>
  <si>
    <t>３０以上</t>
    <phoneticPr fontId="3"/>
  </si>
  <si>
    <t>４以下</t>
    <phoneticPr fontId="3"/>
  </si>
  <si>
    <t>４５以上</t>
    <phoneticPr fontId="3"/>
  </si>
  <si>
    <t>４９以下</t>
    <phoneticPr fontId="3"/>
  </si>
  <si>
    <t>１００以上</t>
    <phoneticPr fontId="3"/>
  </si>
  <si>
    <t>侵襲的機能検査及び画像診断頻度</t>
    <phoneticPr fontId="3"/>
  </si>
  <si>
    <t>１年に
１回以下</t>
    <phoneticPr fontId="3"/>
  </si>
  <si>
    <t>３ヶ月～
11ヶ月に１回</t>
    <phoneticPr fontId="3"/>
  </si>
  <si>
    <t>１～２ヶ月
に１回</t>
    <phoneticPr fontId="3"/>
  </si>
  <si>
    <t>１ヶ月に
２回以上</t>
    <phoneticPr fontId="3"/>
  </si>
  <si>
    <t>生検回数</t>
    <phoneticPr fontId="3"/>
  </si>
  <si>
    <t>症例発表</t>
    <phoneticPr fontId="3"/>
  </si>
  <si>
    <t>１回</t>
    <phoneticPr fontId="3"/>
  </si>
  <si>
    <t>承認申請に使用される文書等の作成</t>
    <phoneticPr fontId="3"/>
  </si>
  <si>
    <t>３０枚以内</t>
    <phoneticPr fontId="3"/>
  </si>
  <si>
    <t>３１～５０枚</t>
    <phoneticPr fontId="3"/>
  </si>
  <si>
    <t>５１枚以上</t>
    <phoneticPr fontId="3"/>
  </si>
  <si>
    <t>試験の種類</t>
    <phoneticPr fontId="3"/>
  </si>
  <si>
    <t>Ⅱ・Ⅲ相</t>
    <rPh sb="3" eb="4">
      <t>ソウ</t>
    </rPh>
    <phoneticPr fontId="3"/>
  </si>
  <si>
    <t>U</t>
    <phoneticPr fontId="3"/>
  </si>
  <si>
    <t>加工処理</t>
    <phoneticPr fontId="3"/>
  </si>
  <si>
    <t>採血
（100ml以上）</t>
    <phoneticPr fontId="3"/>
  </si>
  <si>
    <t>髄液・組織採取</t>
    <phoneticPr fontId="3"/>
  </si>
  <si>
    <t>V</t>
    <phoneticPr fontId="3"/>
  </si>
  <si>
    <t>カルタヘナ対応</t>
    <phoneticPr fontId="3"/>
  </si>
  <si>
    <t>有り
（第二種）</t>
    <phoneticPr fontId="3"/>
  </si>
  <si>
    <t>合　　　計</t>
    <phoneticPr fontId="3"/>
  </si>
  <si>
    <t>１症例当たりのポイント</t>
    <phoneticPr fontId="3"/>
  </si>
  <si>
    <t>注１)症状日誌等がある場合は、Ｌのポイントを１ランク上げる。</t>
    <phoneticPr fontId="3"/>
  </si>
  <si>
    <t>注２)上記の算出表で評価できないものについては、別途協議するものとする。</t>
    <phoneticPr fontId="3"/>
  </si>
  <si>
    <t>（別紙　３）</t>
    <rPh sb="1" eb="3">
      <t>ベッシ</t>
    </rPh>
    <phoneticPr fontId="3"/>
  </si>
  <si>
    <t>　 　　　　　西暦　　　　年　　月　　日</t>
    <rPh sb="7" eb="9">
      <t>セイレキ</t>
    </rPh>
    <rPh sb="13" eb="14">
      <t>ネン</t>
    </rPh>
    <rPh sb="16" eb="17">
      <t>ガツ</t>
    </rPh>
    <rPh sb="19" eb="20">
      <t>ニチ</t>
    </rPh>
    <phoneticPr fontId="3"/>
  </si>
  <si>
    <t>□医薬品　■医療機器  □再生医療等製品</t>
    <rPh sb="1" eb="4">
      <t>イヤクヒン</t>
    </rPh>
    <rPh sb="6" eb="8">
      <t>イリョウ</t>
    </rPh>
    <rPh sb="8" eb="10">
      <t>キキ</t>
    </rPh>
    <rPh sb="13" eb="20">
      <t>サイセイイリョウトウセイヒン</t>
    </rPh>
    <phoneticPr fontId="3"/>
  </si>
  <si>
    <t>臨床試験研究経費ポイント算出表－治験・医療機器－</t>
    <rPh sb="0" eb="2">
      <t>リンショウ</t>
    </rPh>
    <rPh sb="2" eb="4">
      <t>シケン</t>
    </rPh>
    <rPh sb="4" eb="6">
      <t>ケンキュウ</t>
    </rPh>
    <rPh sb="6" eb="8">
      <t>ケイヒ</t>
    </rPh>
    <rPh sb="12" eb="14">
      <t>サンシュツ</t>
    </rPh>
    <rPh sb="14" eb="15">
      <t>ヒョウ</t>
    </rPh>
    <rPh sb="16" eb="18">
      <t>チケン</t>
    </rPh>
    <rPh sb="19" eb="21">
      <t>イリョウ</t>
    </rPh>
    <rPh sb="21" eb="23">
      <t>キキ</t>
    </rPh>
    <phoneticPr fontId="3"/>
  </si>
  <si>
    <t>・歯科材料
（インプラントを除く）
・家庭用医療機器
・Ⅱ、Ⅲ及びⅣを除くその他の医療機器</t>
    <rPh sb="1" eb="3">
      <t>シカ</t>
    </rPh>
    <rPh sb="3" eb="5">
      <t>ザイリョウ</t>
    </rPh>
    <rPh sb="14" eb="15">
      <t>ノゾ</t>
    </rPh>
    <rPh sb="19" eb="22">
      <t>カテイヨウ</t>
    </rPh>
    <rPh sb="22" eb="24">
      <t>イリョウ</t>
    </rPh>
    <rPh sb="24" eb="26">
      <t>キキ</t>
    </rPh>
    <rPh sb="31" eb="32">
      <t>オヨ</t>
    </rPh>
    <rPh sb="35" eb="36">
      <t>ノゾ</t>
    </rPh>
    <rPh sb="39" eb="40">
      <t>タ</t>
    </rPh>
    <rPh sb="41" eb="43">
      <t>イリョウ</t>
    </rPh>
    <rPh sb="43" eb="45">
      <t>キキ</t>
    </rPh>
    <phoneticPr fontId="3"/>
  </si>
  <si>
    <t>・医薬品医療機器等法により設置管理が求められる大型機械
・体内植込み医療機器</t>
    <rPh sb="1" eb="4">
      <t>イヤクヒン</t>
    </rPh>
    <rPh sb="4" eb="6">
      <t>イリョウ</t>
    </rPh>
    <rPh sb="6" eb="8">
      <t>キキ</t>
    </rPh>
    <rPh sb="8" eb="9">
      <t>トウ</t>
    </rPh>
    <rPh sb="9" eb="10">
      <t>ホウ</t>
    </rPh>
    <rPh sb="13" eb="15">
      <t>セッチ</t>
    </rPh>
    <rPh sb="15" eb="17">
      <t>カンリ</t>
    </rPh>
    <rPh sb="18" eb="19">
      <t>モト</t>
    </rPh>
    <rPh sb="23" eb="25">
      <t>オオガタ</t>
    </rPh>
    <rPh sb="25" eb="27">
      <t>キカイ</t>
    </rPh>
    <rPh sb="29" eb="31">
      <t>タイナイ</t>
    </rPh>
    <rPh sb="31" eb="33">
      <t>ウエコ</t>
    </rPh>
    <rPh sb="34" eb="36">
      <t>イリョウ</t>
    </rPh>
    <rPh sb="36" eb="38">
      <t>キキ</t>
    </rPh>
    <phoneticPr fontId="3"/>
  </si>
  <si>
    <t>体内と体外を連結する医療機器</t>
    <rPh sb="0" eb="2">
      <t>タイナイ</t>
    </rPh>
    <rPh sb="3" eb="5">
      <t>タイガイ</t>
    </rPh>
    <rPh sb="6" eb="8">
      <t>レンケツ</t>
    </rPh>
    <rPh sb="10" eb="12">
      <t>イリョウ</t>
    </rPh>
    <rPh sb="12" eb="14">
      <t>キキ</t>
    </rPh>
    <phoneticPr fontId="3"/>
  </si>
  <si>
    <t>新構造医療機器</t>
    <rPh sb="0" eb="1">
      <t>シン</t>
    </rPh>
    <rPh sb="1" eb="3">
      <t>コウゾウ</t>
    </rPh>
    <rPh sb="3" eb="5">
      <t>イリョウ</t>
    </rPh>
    <rPh sb="5" eb="7">
      <t>キキ</t>
    </rPh>
    <phoneticPr fontId="3"/>
  </si>
  <si>
    <t>対照機器の使用</t>
    <rPh sb="0" eb="2">
      <t>タイショウ</t>
    </rPh>
    <rPh sb="2" eb="4">
      <t>キキ</t>
    </rPh>
    <rPh sb="5" eb="7">
      <t>シヨウ</t>
    </rPh>
    <phoneticPr fontId="3"/>
  </si>
  <si>
    <t>新生児、低体重出生児</t>
    <rPh sb="0" eb="3">
      <t>シンセイジ</t>
    </rPh>
    <rPh sb="4" eb="7">
      <t>テイタイジュウ</t>
    </rPh>
    <rPh sb="7" eb="9">
      <t>シュッショウ</t>
    </rPh>
    <rPh sb="9" eb="10">
      <t>ジ</t>
    </rPh>
    <phoneticPr fontId="3"/>
  </si>
  <si>
    <t>５回以内</t>
    <rPh sb="1" eb="2">
      <t>カイ</t>
    </rPh>
    <rPh sb="2" eb="4">
      <t>イナイ</t>
    </rPh>
    <phoneticPr fontId="3"/>
  </si>
  <si>
    <t>６～２０回</t>
    <rPh sb="4" eb="5">
      <t>カイ</t>
    </rPh>
    <phoneticPr fontId="3"/>
  </si>
  <si>
    <t>２１～２５回</t>
    <phoneticPr fontId="3"/>
  </si>
  <si>
    <t>２６回以上</t>
    <phoneticPr fontId="3"/>
  </si>
  <si>
    <t>２０以上</t>
    <phoneticPr fontId="3"/>
  </si>
  <si>
    <t>大型機械の設置管理</t>
    <rPh sb="0" eb="2">
      <t>オオガタ</t>
    </rPh>
    <rPh sb="2" eb="4">
      <t>キカイ</t>
    </rPh>
    <rPh sb="5" eb="7">
      <t>セッチ</t>
    </rPh>
    <rPh sb="7" eb="9">
      <t>カンリ</t>
    </rPh>
    <phoneticPr fontId="3"/>
  </si>
  <si>
    <t>有り</t>
    <rPh sb="0" eb="1">
      <t>ア</t>
    </rPh>
    <phoneticPr fontId="3"/>
  </si>
  <si>
    <t>診療報酬点のない診療法を習得する関係者</t>
    <rPh sb="0" eb="2">
      <t>シンリョウ</t>
    </rPh>
    <rPh sb="2" eb="4">
      <t>ホウシュウ</t>
    </rPh>
    <rPh sb="4" eb="5">
      <t>テン</t>
    </rPh>
    <rPh sb="8" eb="10">
      <t>シンリョウ</t>
    </rPh>
    <rPh sb="10" eb="11">
      <t>ホウ</t>
    </rPh>
    <rPh sb="12" eb="14">
      <t>シュウトク</t>
    </rPh>
    <rPh sb="16" eb="19">
      <t>カンケイシャ</t>
    </rPh>
    <phoneticPr fontId="3"/>
  </si>
  <si>
    <t>１～１０人</t>
    <rPh sb="4" eb="5">
      <t>ニン</t>
    </rPh>
    <phoneticPr fontId="3"/>
  </si>
  <si>
    <t>１１人以上</t>
    <rPh sb="2" eb="3">
      <t>ニン</t>
    </rPh>
    <rPh sb="3" eb="5">
      <t>イジョウ</t>
    </rPh>
    <phoneticPr fontId="3"/>
  </si>
  <si>
    <t>部分に○印を入力していただくと、</t>
    <rPh sb="0" eb="2">
      <t>ブブン</t>
    </rPh>
    <rPh sb="4" eb="5">
      <t>シルシ</t>
    </rPh>
    <rPh sb="6" eb="8">
      <t>ニュウリョク</t>
    </rPh>
    <phoneticPr fontId="3"/>
  </si>
  <si>
    <t>自動的に計算されます。</t>
    <phoneticPr fontId="3"/>
  </si>
  <si>
    <t>部分は数字を入力していただくと、</t>
    <rPh sb="0" eb="2">
      <t>ブブン</t>
    </rPh>
    <rPh sb="3" eb="5">
      <t>スウジ</t>
    </rPh>
    <rPh sb="6" eb="8">
      <t>ニュウリョク</t>
    </rPh>
    <phoneticPr fontId="3"/>
  </si>
  <si>
    <t>自動的に計算されます。</t>
  </si>
  <si>
    <t>複数種類の治験機器を使用する場合は、すべての治験機器のポイントを合算して、右端のポイントの欄に記入する。</t>
    <rPh sb="7" eb="9">
      <t>キキ</t>
    </rPh>
    <rPh sb="24" eb="26">
      <t>キキ</t>
    </rPh>
    <phoneticPr fontId="3"/>
  </si>
  <si>
    <t>受診１回あたり　</t>
    <rPh sb="0" eb="2">
      <t>ジュシン</t>
    </rPh>
    <rPh sb="3" eb="4">
      <t>カイ</t>
    </rPh>
    <phoneticPr fontId="3"/>
  </si>
  <si>
    <t>（試験通じての積算ではありません。）</t>
    <phoneticPr fontId="3"/>
  </si>
  <si>
    <t>症状日誌や被験者によるQOLアンケート等がある場合は、Iのポイントを１ランク上げる。</t>
    <phoneticPr fontId="3"/>
  </si>
  <si>
    <t>注）　上記の算出表で評価できないものについては、別途協議するものとする。</t>
    <rPh sb="0" eb="1">
      <t>チュウ</t>
    </rPh>
    <phoneticPr fontId="3"/>
  </si>
  <si>
    <t>（別紙　２）</t>
    <rPh sb="1" eb="3">
      <t>ベッシ</t>
    </rPh>
    <phoneticPr fontId="3"/>
  </si>
  <si>
    <t>西暦　　　　年　　月　　日</t>
    <rPh sb="0" eb="2">
      <t>セイレキ</t>
    </rPh>
    <rPh sb="6" eb="7">
      <t>ネン</t>
    </rPh>
    <rPh sb="9" eb="10">
      <t>ガツ</t>
    </rPh>
    <rPh sb="12" eb="13">
      <t>ニチ</t>
    </rPh>
    <phoneticPr fontId="3"/>
  </si>
  <si>
    <t>製販後試験実施診療科：</t>
    <rPh sb="0" eb="2">
      <t>セイハン</t>
    </rPh>
    <rPh sb="2" eb="3">
      <t>ゴ</t>
    </rPh>
    <rPh sb="3" eb="5">
      <t>シケン</t>
    </rPh>
    <rPh sb="5" eb="7">
      <t>ジッシ</t>
    </rPh>
    <rPh sb="7" eb="10">
      <t>シンリョウカ</t>
    </rPh>
    <phoneticPr fontId="3"/>
  </si>
  <si>
    <t>製販後試験課題名：</t>
    <rPh sb="0" eb="2">
      <t>セイハン</t>
    </rPh>
    <rPh sb="2" eb="3">
      <t>ゴ</t>
    </rPh>
    <rPh sb="3" eb="5">
      <t>シケン</t>
    </rPh>
    <rPh sb="5" eb="7">
      <t>カダイ</t>
    </rPh>
    <rPh sb="7" eb="8">
      <t>メイ</t>
    </rPh>
    <phoneticPr fontId="3"/>
  </si>
  <si>
    <t>□治験　　 ■製造販売後臨床試験</t>
    <rPh sb="1" eb="3">
      <t>チケン</t>
    </rPh>
    <rPh sb="7" eb="9">
      <t>セイゾウ</t>
    </rPh>
    <rPh sb="9" eb="11">
      <t>ハンバイ</t>
    </rPh>
    <rPh sb="11" eb="12">
      <t>ゴ</t>
    </rPh>
    <rPh sb="12" eb="14">
      <t>リンショウ</t>
    </rPh>
    <rPh sb="14" eb="16">
      <t>シケン</t>
    </rPh>
    <phoneticPr fontId="3"/>
  </si>
  <si>
    <t>■医薬品　□医療機器  □再生医療等製品</t>
    <rPh sb="1" eb="4">
      <t>イヤクヒン</t>
    </rPh>
    <rPh sb="6" eb="8">
      <t>イリョウ</t>
    </rPh>
    <rPh sb="8" eb="10">
      <t>キキ</t>
    </rPh>
    <rPh sb="13" eb="20">
      <t>サイセイイリョウトウセイヒン</t>
    </rPh>
    <phoneticPr fontId="3"/>
  </si>
  <si>
    <t>臨床試験研究経費ポイント算出表－製造販売後臨床試験・医薬品－</t>
    <rPh sb="0" eb="2">
      <t>リンショウ</t>
    </rPh>
    <rPh sb="2" eb="4">
      <t>シケン</t>
    </rPh>
    <rPh sb="4" eb="6">
      <t>ケンキュウ</t>
    </rPh>
    <rPh sb="6" eb="8">
      <t>ケイヒ</t>
    </rPh>
    <rPh sb="12" eb="14">
      <t>サンシュツ</t>
    </rPh>
    <rPh sb="14" eb="15">
      <t>ヒョウ</t>
    </rPh>
    <rPh sb="16" eb="18">
      <t>セイゾウ</t>
    </rPh>
    <rPh sb="18" eb="20">
      <t>ハンバイ</t>
    </rPh>
    <rPh sb="20" eb="21">
      <t>ゴ</t>
    </rPh>
    <rPh sb="21" eb="23">
      <t>リンショウ</t>
    </rPh>
    <rPh sb="23" eb="25">
      <t>シケン</t>
    </rPh>
    <rPh sb="26" eb="29">
      <t>イヤクヒン</t>
    </rPh>
    <phoneticPr fontId="3"/>
  </si>
  <si>
    <t>ウエイト</t>
    <phoneticPr fontId="3"/>
  </si>
  <si>
    <t>製販後試験薬の投与経路</t>
    <rPh sb="0" eb="2">
      <t>セイハン</t>
    </rPh>
    <rPh sb="2" eb="3">
      <t>ゴ</t>
    </rPh>
    <rPh sb="3" eb="5">
      <t>シケン</t>
    </rPh>
    <rPh sb="5" eb="6">
      <t>ヤク</t>
    </rPh>
    <rPh sb="7" eb="9">
      <t>トウヨ</t>
    </rPh>
    <rPh sb="9" eb="11">
      <t>ケイロ</t>
    </rPh>
    <phoneticPr fontId="3"/>
  </si>
  <si>
    <t>製販後試験薬の投与期間</t>
    <rPh sb="0" eb="2">
      <t>セイハン</t>
    </rPh>
    <rPh sb="2" eb="3">
      <t>ゴ</t>
    </rPh>
    <rPh sb="3" eb="5">
      <t>シケン</t>
    </rPh>
    <rPh sb="5" eb="6">
      <t>ヤク</t>
    </rPh>
    <rPh sb="7" eb="9">
      <t>トウヨ</t>
    </rPh>
    <rPh sb="9" eb="11">
      <t>キカン</t>
    </rPh>
    <phoneticPr fontId="3"/>
  </si>
  <si>
    <t>１０以上</t>
    <rPh sb="2" eb="4">
      <t>イジョウ</t>
    </rPh>
    <phoneticPr fontId="3"/>
  </si>
  <si>
    <t xml:space="preserve"> 回</t>
    <rPh sb="1" eb="2">
      <t>カイ</t>
    </rPh>
    <phoneticPr fontId="3"/>
  </si>
  <si>
    <t>37週以上の場合は52週毎に10ポイントを加算します。</t>
    <phoneticPr fontId="3"/>
  </si>
  <si>
    <r>
      <t>受診１回あたり</t>
    </r>
    <r>
      <rPr>
        <sz val="11"/>
        <rFont val="ＭＳ Ｐゴシック"/>
        <family val="3"/>
        <charset val="128"/>
      </rPr>
      <t>　</t>
    </r>
    <r>
      <rPr>
        <b/>
        <sz val="11"/>
        <rFont val="ＭＳ Ｐゴシック"/>
        <family val="3"/>
        <charset val="128"/>
      </rPr>
      <t>（試験通じての積算ではありません。）</t>
    </r>
    <rPh sb="0" eb="2">
      <t>ジュシン</t>
    </rPh>
    <rPh sb="3" eb="4">
      <t>カイ</t>
    </rPh>
    <rPh sb="9" eb="11">
      <t>シケン</t>
    </rPh>
    <rPh sb="11" eb="12">
      <t>ツウ</t>
    </rPh>
    <rPh sb="15" eb="17">
      <t>セキサン</t>
    </rPh>
    <phoneticPr fontId="3"/>
  </si>
  <si>
    <t>注）　上記の算出表で評価できないものについては、別途協議するものとする。</t>
    <phoneticPr fontId="3"/>
  </si>
  <si>
    <t>抗がん剤又は生物学的製剤の使用</t>
    <rPh sb="0" eb="1">
      <t>コウ</t>
    </rPh>
    <rPh sb="3" eb="4">
      <t>ザイ</t>
    </rPh>
    <rPh sb="4" eb="5">
      <t>マタ</t>
    </rPh>
    <rPh sb="6" eb="10">
      <t>セイブツガクテキ</t>
    </rPh>
    <rPh sb="10" eb="12">
      <t>セイザイ</t>
    </rPh>
    <rPh sb="13" eb="15">
      <t>シヨウ</t>
    </rPh>
    <phoneticPr fontId="2"/>
  </si>
  <si>
    <t>使用</t>
    <rPh sb="0" eb="2">
      <t>シヨウ</t>
    </rPh>
    <phoneticPr fontId="2"/>
  </si>
  <si>
    <t>「J．治験薬の投与期間」について</t>
    <rPh sb="3" eb="5">
      <t>チケン</t>
    </rPh>
    <rPh sb="5" eb="6">
      <t>ヤク</t>
    </rPh>
    <rPh sb="7" eb="9">
      <t>トウヨ</t>
    </rPh>
    <rPh sb="9" eb="11">
      <t>キカン</t>
    </rPh>
    <phoneticPr fontId="3"/>
  </si>
  <si>
    <t>「H．製販後試験薬の投与期間」について</t>
    <rPh sb="8" eb="9">
      <t>ヤク</t>
    </rPh>
    <rPh sb="10" eb="12">
      <t>トウヨ</t>
    </rPh>
    <rPh sb="12" eb="14">
      <t>キカン</t>
    </rPh>
    <phoneticPr fontId="3"/>
  </si>
  <si>
    <t>症状日誌や被験者によるQOLアンケート等がある場合は、Nのポイントを１ランク上げる。</t>
    <phoneticPr fontId="3"/>
  </si>
  <si>
    <t>症状日誌や被験者によるQOLアンケート等がある場合は、Nのポイントを１ランク上げる。</t>
    <rPh sb="0" eb="2">
      <t>ショウジョウ</t>
    </rPh>
    <rPh sb="2" eb="4">
      <t>ニッシ</t>
    </rPh>
    <rPh sb="5" eb="8">
      <t>ヒケンシャ</t>
    </rPh>
    <rPh sb="19" eb="20">
      <t>トウ</t>
    </rPh>
    <rPh sb="23" eb="25">
      <t>バアイ</t>
    </rPh>
    <rPh sb="38" eb="39">
      <t>ア</t>
    </rPh>
    <phoneticPr fontId="3"/>
  </si>
  <si>
    <t>検体の温度管理</t>
    <rPh sb="0" eb="2">
      <t>ケンタイ</t>
    </rPh>
    <rPh sb="3" eb="7">
      <t>オンドカンリ</t>
    </rPh>
    <phoneticPr fontId="2"/>
  </si>
  <si>
    <t>有</t>
    <rPh sb="0" eb="1">
      <t>ア</t>
    </rPh>
    <phoneticPr fontId="2"/>
  </si>
  <si>
    <t>その他</t>
    <rPh sb="2" eb="3">
      <t>タ</t>
    </rPh>
    <phoneticPr fontId="2"/>
  </si>
  <si>
    <t>提出方法</t>
    <rPh sb="0" eb="4">
      <t>テイシュツホウホウ</t>
    </rPh>
    <phoneticPr fontId="2"/>
  </si>
  <si>
    <t>ブロック</t>
    <phoneticPr fontId="2"/>
  </si>
  <si>
    <t>診断書の作成</t>
    <rPh sb="0" eb="3">
      <t>シンダンショ</t>
    </rPh>
    <rPh sb="4" eb="6">
      <t>サクセイ</t>
    </rPh>
    <phoneticPr fontId="2"/>
  </si>
  <si>
    <t>提出回数</t>
    <rPh sb="0" eb="2">
      <t>テイシュツ</t>
    </rPh>
    <rPh sb="2" eb="4">
      <t>カイスウ</t>
    </rPh>
    <phoneticPr fontId="2"/>
  </si>
  <si>
    <t>撮影回数</t>
    <rPh sb="0" eb="2">
      <t>サツエイ</t>
    </rPh>
    <rPh sb="2" eb="4">
      <t>カイスウ</t>
    </rPh>
    <phoneticPr fontId="2"/>
  </si>
  <si>
    <t>テスト画像の提出</t>
    <rPh sb="3" eb="5">
      <t>ガゾウ</t>
    </rPh>
    <rPh sb="6" eb="8">
      <t>テイシュツ</t>
    </rPh>
    <phoneticPr fontId="2"/>
  </si>
  <si>
    <t>撮影条件</t>
    <rPh sb="0" eb="2">
      <t>サツエイ</t>
    </rPh>
    <rPh sb="2" eb="4">
      <t>ジョウケン</t>
    </rPh>
    <phoneticPr fontId="2"/>
  </si>
  <si>
    <t>院内手順</t>
    <rPh sb="0" eb="2">
      <t>インナイ</t>
    </rPh>
    <rPh sb="2" eb="4">
      <t>テジュン</t>
    </rPh>
    <phoneticPr fontId="2"/>
  </si>
  <si>
    <t>依頼者手順</t>
    <rPh sb="0" eb="3">
      <t>イライシャ</t>
    </rPh>
    <rPh sb="3" eb="5">
      <t>テジュン</t>
    </rPh>
    <phoneticPr fontId="2"/>
  </si>
  <si>
    <t>特殊検査・薬物動態測定等のための検体採取回数</t>
    <rPh sb="0" eb="4">
      <t>トクシュケンサ</t>
    </rPh>
    <rPh sb="5" eb="9">
      <t>ヤクブツドウタイ</t>
    </rPh>
    <rPh sb="9" eb="11">
      <t>ソクテイ</t>
    </rPh>
    <rPh sb="11" eb="12">
      <t>トウ</t>
    </rPh>
    <rPh sb="16" eb="20">
      <t>ケンタイサイシュ</t>
    </rPh>
    <rPh sb="20" eb="22">
      <t>カイスウ</t>
    </rPh>
    <phoneticPr fontId="2"/>
  </si>
  <si>
    <t>治験のための入院日数</t>
    <rPh sb="0" eb="2">
      <t>チケン</t>
    </rPh>
    <rPh sb="6" eb="8">
      <t>ニュウイン</t>
    </rPh>
    <rPh sb="8" eb="10">
      <t>ニッスウ</t>
    </rPh>
    <phoneticPr fontId="2"/>
  </si>
  <si>
    <t>夜勤帯での検査・観察</t>
    <rPh sb="0" eb="2">
      <t>ヤキン</t>
    </rPh>
    <rPh sb="2" eb="3">
      <t>タイ</t>
    </rPh>
    <rPh sb="5" eb="7">
      <t>ケンサ</t>
    </rPh>
    <rPh sb="8" eb="10">
      <t>カンサツ</t>
    </rPh>
    <phoneticPr fontId="2"/>
  </si>
  <si>
    <t>治験期間全体×(回数）　国内</t>
    <rPh sb="0" eb="2">
      <t>チケン</t>
    </rPh>
    <rPh sb="2" eb="4">
      <t>キカン</t>
    </rPh>
    <rPh sb="4" eb="6">
      <t>ゼンタイ</t>
    </rPh>
    <rPh sb="8" eb="10">
      <t>カイスウ</t>
    </rPh>
    <rPh sb="12" eb="14">
      <t>コクナイ</t>
    </rPh>
    <phoneticPr fontId="2"/>
  </si>
  <si>
    <t>回</t>
    <rPh sb="0" eb="1">
      <t>カイ</t>
    </rPh>
    <phoneticPr fontId="2"/>
  </si>
  <si>
    <t>治験期間全体×(回数）　海外</t>
    <rPh sb="0" eb="2">
      <t>チケン</t>
    </rPh>
    <rPh sb="2" eb="4">
      <t>キカン</t>
    </rPh>
    <rPh sb="4" eb="6">
      <t>ゼンタイ</t>
    </rPh>
    <rPh sb="8" eb="10">
      <t>カイスウ</t>
    </rPh>
    <rPh sb="12" eb="14">
      <t>カイガイ</t>
    </rPh>
    <phoneticPr fontId="2"/>
  </si>
  <si>
    <t>検体の提出</t>
    <rPh sb="0" eb="2">
      <t>ケンタイ</t>
    </rPh>
    <rPh sb="3" eb="5">
      <t>テイシュツ</t>
    </rPh>
    <phoneticPr fontId="2"/>
  </si>
  <si>
    <t>時間外の対応</t>
    <rPh sb="0" eb="3">
      <t>ジカンガイ</t>
    </rPh>
    <rPh sb="4" eb="6">
      <t>タイオウ</t>
    </rPh>
    <phoneticPr fontId="2"/>
  </si>
  <si>
    <t>治験期間全体×(回数）</t>
    <rPh sb="0" eb="2">
      <t>チケン</t>
    </rPh>
    <rPh sb="2" eb="4">
      <t>キカン</t>
    </rPh>
    <rPh sb="4" eb="6">
      <t>ゼンタイ</t>
    </rPh>
    <rPh sb="8" eb="10">
      <t>カイスウ</t>
    </rPh>
    <phoneticPr fontId="2"/>
  </si>
  <si>
    <t>A</t>
    <phoneticPr fontId="2"/>
  </si>
  <si>
    <t>C</t>
    <phoneticPr fontId="2"/>
  </si>
  <si>
    <t>E</t>
    <phoneticPr fontId="2"/>
  </si>
  <si>
    <t>F</t>
    <phoneticPr fontId="2"/>
  </si>
  <si>
    <t>B</t>
    <phoneticPr fontId="2"/>
  </si>
  <si>
    <t>C</t>
    <phoneticPr fontId="2"/>
  </si>
  <si>
    <t>D</t>
    <phoneticPr fontId="2"/>
  </si>
  <si>
    <t>未染スライド</t>
    <rPh sb="0" eb="2">
      <t>ミセン</t>
    </rPh>
    <phoneticPr fontId="2"/>
  </si>
  <si>
    <t>1回</t>
    <rPh sb="1" eb="2">
      <t>カイ</t>
    </rPh>
    <phoneticPr fontId="2"/>
  </si>
  <si>
    <t>2回以上</t>
    <rPh sb="1" eb="4">
      <t>カイイジョウ</t>
    </rPh>
    <phoneticPr fontId="2"/>
  </si>
  <si>
    <t>理由：</t>
  </si>
  <si>
    <t>1Visit×(回数)</t>
    <rPh sb="8" eb="10">
      <t>カイスウ</t>
    </rPh>
    <phoneticPr fontId="2"/>
  </si>
  <si>
    <t>1日3回以上の
バイタル測定</t>
    <rPh sb="1" eb="2">
      <t>ニチ</t>
    </rPh>
    <rPh sb="3" eb="4">
      <t>カイ</t>
    </rPh>
    <rPh sb="4" eb="6">
      <t>イジョウ</t>
    </rPh>
    <rPh sb="12" eb="14">
      <t>ソクテイ</t>
    </rPh>
    <phoneticPr fontId="2"/>
  </si>
  <si>
    <t>6日以下</t>
    <rPh sb="1" eb="2">
      <t>ニチ</t>
    </rPh>
    <rPh sb="2" eb="4">
      <t>イカ</t>
    </rPh>
    <phoneticPr fontId="2"/>
  </si>
  <si>
    <t>7日以上</t>
    <rPh sb="1" eb="2">
      <t>ニチ</t>
    </rPh>
    <rPh sb="2" eb="4">
      <t>イジョウ</t>
    </rPh>
    <phoneticPr fontId="2"/>
  </si>
  <si>
    <t>1回あたりの投与時間</t>
    <rPh sb="1" eb="2">
      <t>カイ</t>
    </rPh>
    <rPh sb="6" eb="8">
      <t>トウヨ</t>
    </rPh>
    <rPh sb="8" eb="10">
      <t>ジカン</t>
    </rPh>
    <phoneticPr fontId="2"/>
  </si>
  <si>
    <t>2時間未満</t>
    <rPh sb="1" eb="3">
      <t>ジカン</t>
    </rPh>
    <rPh sb="3" eb="5">
      <t>ミマン</t>
    </rPh>
    <phoneticPr fontId="2"/>
  </si>
  <si>
    <t>2時間以上</t>
    <rPh sb="1" eb="3">
      <t>ジカン</t>
    </rPh>
    <rPh sb="3" eb="5">
      <t>イジョウ</t>
    </rPh>
    <phoneticPr fontId="2"/>
  </si>
  <si>
    <t>G</t>
    <phoneticPr fontId="2"/>
  </si>
  <si>
    <t>点滴静注</t>
    <phoneticPr fontId="2"/>
  </si>
  <si>
    <t>その他特殊</t>
    <rPh sb="2" eb="3">
      <t>タ</t>
    </rPh>
    <phoneticPr fontId="2"/>
  </si>
  <si>
    <t>点滴静注</t>
    <rPh sb="0" eb="2">
      <t>テンテキ</t>
    </rPh>
    <rPh sb="2" eb="4">
      <t>ジョウチュウ</t>
    </rPh>
    <phoneticPr fontId="2"/>
  </si>
  <si>
    <t>非盲検スタッフ有</t>
    <rPh sb="0" eb="3">
      <t>ヒモウケン</t>
    </rPh>
    <rPh sb="7" eb="8">
      <t>アリ</t>
    </rPh>
    <phoneticPr fontId="2"/>
  </si>
  <si>
    <r>
      <t xml:space="preserve">小児、成人
</t>
    </r>
    <r>
      <rPr>
        <sz val="8"/>
        <rFont val="ＭＳ Ｐゴシック"/>
        <family val="3"/>
        <charset val="128"/>
      </rPr>
      <t>（高齢者、肝、腎障害等合併有）</t>
    </r>
    <phoneticPr fontId="3"/>
  </si>
  <si>
    <r>
      <t xml:space="preserve">採血
</t>
    </r>
    <r>
      <rPr>
        <sz val="10"/>
        <rFont val="ＭＳ Ｐゴシック"/>
        <family val="3"/>
        <charset val="128"/>
      </rPr>
      <t>（100ml未満）</t>
    </r>
    <phoneticPr fontId="3"/>
  </si>
  <si>
    <r>
      <t xml:space="preserve">Ⅰ相
</t>
    </r>
    <r>
      <rPr>
        <sz val="8"/>
        <rFont val="ＭＳ Ｐゴシック"/>
        <family val="3"/>
        <charset val="128"/>
      </rPr>
      <t>(first-in-human)</t>
    </r>
    <rPh sb="1" eb="2">
      <t>ソウ</t>
    </rPh>
    <phoneticPr fontId="3"/>
  </si>
  <si>
    <t>部分は数字を入力していただくと、自動的に計算されます。</t>
    <phoneticPr fontId="2"/>
  </si>
  <si>
    <t>静注</t>
    <rPh sb="0" eb="1">
      <t>ジョウ</t>
    </rPh>
    <rPh sb="1" eb="2">
      <t>チュウ</t>
    </rPh>
    <phoneticPr fontId="3"/>
  </si>
  <si>
    <r>
      <rPr>
        <sz val="11"/>
        <color theme="4" tint="-0.499984740745262"/>
        <rFont val="ＭＳ Ｐゴシック"/>
        <family val="3"/>
        <charset val="128"/>
      </rPr>
      <t>※1</t>
    </r>
    <r>
      <rPr>
        <sz val="11"/>
        <rFont val="ＭＳ Ｐゴシック"/>
        <family val="3"/>
        <charset val="128"/>
      </rPr>
      <t>　受診１回あたり</t>
    </r>
    <phoneticPr fontId="3"/>
  </si>
  <si>
    <r>
      <rPr>
        <sz val="11"/>
        <color theme="4" tint="-0.499984740745262"/>
        <rFont val="ＭＳ Ｐゴシック"/>
        <family val="3"/>
        <charset val="128"/>
      </rPr>
      <t>※2</t>
    </r>
    <r>
      <rPr>
        <sz val="11"/>
        <rFont val="ＭＳ Ｐゴシック"/>
        <family val="3"/>
        <charset val="128"/>
      </rPr>
      <t>　37週以上の場合は12週毎に5ポイントを加算します。（37週以上の場合はポイントを計算し手入力して下さい。）</t>
    </r>
    <rPh sb="52" eb="53">
      <t>クダ</t>
    </rPh>
    <phoneticPr fontId="3"/>
  </si>
  <si>
    <t>20～29</t>
    <phoneticPr fontId="2"/>
  </si>
  <si>
    <t>30以上</t>
    <rPh sb="2" eb="4">
      <t>イジョウ</t>
    </rPh>
    <phoneticPr fontId="2"/>
  </si>
  <si>
    <r>
      <t>BSL2での
管理が必要</t>
    </r>
    <r>
      <rPr>
        <sz val="11"/>
        <color theme="4" tint="-0.499984740745262"/>
        <rFont val="Yu Gothic"/>
        <family val="3"/>
        <charset val="128"/>
        <scheme val="minor"/>
      </rPr>
      <t>※１</t>
    </r>
    <rPh sb="7" eb="9">
      <t>カンリ</t>
    </rPh>
    <rPh sb="10" eb="12">
      <t>ヒツヨウ</t>
    </rPh>
    <phoneticPr fontId="3"/>
  </si>
  <si>
    <t>61週以降も、同様に計算する。</t>
  </si>
  <si>
    <t>143週以降も、同様に計算する。</t>
    <rPh sb="3" eb="6">
      <t>シュウイコウ</t>
    </rPh>
    <rPh sb="8" eb="10">
      <t>ドウヨウ</t>
    </rPh>
    <rPh sb="11" eb="13">
      <t>ケイサン</t>
    </rPh>
    <phoneticPr fontId="3"/>
  </si>
  <si>
    <t>37週～48週→10ポイント＋5ポイント＝15ポイント</t>
    <rPh sb="2" eb="3">
      <t>シュウ</t>
    </rPh>
    <rPh sb="6" eb="7">
      <t>シュウ</t>
    </rPh>
    <phoneticPr fontId="3"/>
  </si>
  <si>
    <t>49週～60週→10ポイント＋10ポイント＝20ポイント</t>
    <rPh sb="2" eb="3">
      <t>シュウ</t>
    </rPh>
    <rPh sb="6" eb="7">
      <t>シュウ</t>
    </rPh>
    <phoneticPr fontId="3"/>
  </si>
  <si>
    <t>37週～89週→10ポイント＋10ポイント＝20ポイント</t>
    <rPh sb="2" eb="3">
      <t>シュウ</t>
    </rPh>
    <rPh sb="6" eb="7">
      <t>シュウ</t>
    </rPh>
    <phoneticPr fontId="3"/>
  </si>
  <si>
    <t>90週～142週→10ポイント＋20ポイント＝30ポイント</t>
    <rPh sb="2" eb="3">
      <t>シュウ</t>
    </rPh>
    <rPh sb="7" eb="8">
      <t>シュウ</t>
    </rPh>
    <phoneticPr fontId="3"/>
  </si>
  <si>
    <t>37週～48週10ポイント＋5ポイント＝15ポイント</t>
    <rPh sb="2" eb="3">
      <t>シュウ</t>
    </rPh>
    <rPh sb="6" eb="7">
      <t>シュウ</t>
    </rPh>
    <phoneticPr fontId="3"/>
  </si>
  <si>
    <t>49週～60週→10ポイント＋10ポイント＝20ポイント　</t>
    <rPh sb="2" eb="3">
      <t>シュウ</t>
    </rPh>
    <rPh sb="6" eb="7">
      <t>シュウ</t>
    </rPh>
    <phoneticPr fontId="3"/>
  </si>
  <si>
    <t>（別紙　5）</t>
    <rPh sb="1" eb="3">
      <t>ベッシ</t>
    </rPh>
    <phoneticPr fontId="3"/>
  </si>
  <si>
    <t>症例</t>
    <rPh sb="0" eb="2">
      <t>ショウレイ</t>
    </rPh>
    <phoneticPr fontId="2"/>
  </si>
  <si>
    <t>脱落</t>
    <rPh sb="0" eb="2">
      <t>ダツラク</t>
    </rPh>
    <phoneticPr fontId="2"/>
  </si>
  <si>
    <t>M'</t>
    <phoneticPr fontId="2"/>
  </si>
  <si>
    <t>回</t>
    <rPh sb="0" eb="1">
      <t>カイ</t>
    </rPh>
    <phoneticPr fontId="2"/>
  </si>
  <si>
    <t>P’</t>
    <phoneticPr fontId="2"/>
  </si>
  <si>
    <t>R'</t>
    <phoneticPr fontId="2"/>
  </si>
  <si>
    <t>観察期プラセボ投与</t>
    <rPh sb="0" eb="3">
      <t>カンサツキ</t>
    </rPh>
    <rPh sb="7" eb="9">
      <t>トウヨ</t>
    </rPh>
    <phoneticPr fontId="2"/>
  </si>
  <si>
    <t>あり</t>
    <phoneticPr fontId="2"/>
  </si>
  <si>
    <r>
      <t>Ⅳ
（ウエイト</t>
    </r>
    <r>
      <rPr>
        <sz val="11"/>
        <rFont val="Yu Gothic"/>
        <family val="3"/>
        <charset val="128"/>
        <scheme val="minor"/>
      </rPr>
      <t>×10</t>
    </r>
    <r>
      <rPr>
        <sz val="11"/>
        <color theme="1"/>
        <rFont val="Yu Gothic"/>
        <family val="2"/>
        <scheme val="minor"/>
      </rPr>
      <t>）</t>
    </r>
    <phoneticPr fontId="3"/>
  </si>
  <si>
    <r>
      <t>Ⅴ
（ウエイト</t>
    </r>
    <r>
      <rPr>
        <sz val="11"/>
        <rFont val="Yu Gothic"/>
        <family val="3"/>
        <charset val="128"/>
        <scheme val="minor"/>
      </rPr>
      <t>×15</t>
    </r>
    <r>
      <rPr>
        <sz val="11"/>
        <color theme="1"/>
        <rFont val="Yu Gothic"/>
        <family val="2"/>
        <scheme val="minor"/>
      </rPr>
      <t>）</t>
    </r>
    <phoneticPr fontId="3"/>
  </si>
  <si>
    <r>
      <t>Ⅳ
（ウエイト</t>
    </r>
    <r>
      <rPr>
        <sz val="11"/>
        <rFont val="Yu Gothic"/>
        <family val="3"/>
        <charset val="128"/>
        <scheme val="minor"/>
      </rPr>
      <t>×10）</t>
    </r>
    <phoneticPr fontId="3"/>
  </si>
  <si>
    <t>Ⅳ
（ウエイト×10）</t>
    <phoneticPr fontId="3"/>
  </si>
  <si>
    <t>Ⅴ
(ウエイト×15)</t>
    <phoneticPr fontId="3"/>
  </si>
  <si>
    <t>MRI</t>
    <phoneticPr fontId="2"/>
  </si>
  <si>
    <t>PET/CT、核医学</t>
    <rPh sb="7" eb="10">
      <t>カクイガク</t>
    </rPh>
    <phoneticPr fontId="2"/>
  </si>
  <si>
    <t>単純X線、
CT</t>
    <rPh sb="0" eb="2">
      <t>タンジュン</t>
    </rPh>
    <rPh sb="3" eb="4">
      <t>セン</t>
    </rPh>
    <phoneticPr fontId="2"/>
  </si>
  <si>
    <t>治験薬管理費A（契約単位）=（ポイント①）×１,０００円（消費税抜き）</t>
    <rPh sb="8" eb="10">
      <t>ケイヤク</t>
    </rPh>
    <rPh sb="10" eb="12">
      <t>タンイ</t>
    </rPh>
    <rPh sb="29" eb="32">
      <t>ショウヒゼイ</t>
    </rPh>
    <rPh sb="32" eb="33">
      <t>ヌ</t>
    </rPh>
    <phoneticPr fontId="3"/>
  </si>
  <si>
    <t>治験薬管理費B（症例単位）=（ポイント②）×１,０００円／症例毎（消費税抜き）</t>
    <rPh sb="10" eb="12">
      <t>タンイ</t>
    </rPh>
    <rPh sb="29" eb="31">
      <t>ショウレイ</t>
    </rPh>
    <rPh sb="31" eb="32">
      <t>マイ</t>
    </rPh>
    <phoneticPr fontId="3"/>
  </si>
  <si>
    <t>臨床試験研究経費：　合計ポイント×１,０００円／１症例当たり（消費税抜き）</t>
    <rPh sb="0" eb="2">
      <t>リンショウ</t>
    </rPh>
    <rPh sb="2" eb="4">
      <t>シケン</t>
    </rPh>
    <rPh sb="4" eb="6">
      <t>ケンキュウ</t>
    </rPh>
    <rPh sb="6" eb="8">
      <t>ケイヒ</t>
    </rPh>
    <rPh sb="10" eb="12">
      <t>ゴウケイ</t>
    </rPh>
    <rPh sb="22" eb="23">
      <t>エン</t>
    </rPh>
    <rPh sb="25" eb="27">
      <t>ショウレイ</t>
    </rPh>
    <rPh sb="27" eb="28">
      <t>ア</t>
    </rPh>
    <phoneticPr fontId="3"/>
  </si>
  <si>
    <t>スクリーニング期間の
生検回数</t>
    <rPh sb="7" eb="9">
      <t>キカン</t>
    </rPh>
    <rPh sb="11" eb="15">
      <t>セイケンカイスウ</t>
    </rPh>
    <phoneticPr fontId="2"/>
  </si>
  <si>
    <t>スクリーニング期間の
侵襲的機能検査及び画像診断回数</t>
    <rPh sb="7" eb="9">
      <t>キカン</t>
    </rPh>
    <rPh sb="11" eb="14">
      <t>シンシュウテキ</t>
    </rPh>
    <rPh sb="14" eb="18">
      <t>キノウケンサ</t>
    </rPh>
    <rPh sb="18" eb="19">
      <t>オヨ</t>
    </rPh>
    <rPh sb="20" eb="22">
      <t>ガゾウ</t>
    </rPh>
    <rPh sb="22" eb="26">
      <t>シンダンカイスウ</t>
    </rPh>
    <phoneticPr fontId="2"/>
  </si>
  <si>
    <t>スクリーニング期間の
規定来院回数</t>
    <rPh sb="7" eb="9">
      <t>キカン</t>
    </rPh>
    <rPh sb="11" eb="13">
      <t>キテイ</t>
    </rPh>
    <rPh sb="13" eb="15">
      <t>ライイン</t>
    </rPh>
    <rPh sb="15" eb="17">
      <t>カイスウ</t>
    </rPh>
    <phoneticPr fontId="2"/>
  </si>
  <si>
    <t>臨床試験研究経費：　症例ポイント×６,０００円／１症例当たり　 脱落症例ポイント×３,０００円／１症例当たり　(消費税抜き）</t>
    <rPh sb="10" eb="12">
      <t>ショウレイ</t>
    </rPh>
    <rPh sb="32" eb="36">
      <t>ダツラクショウレイ</t>
    </rPh>
    <phoneticPr fontId="3"/>
  </si>
  <si>
    <t>K’</t>
    <phoneticPr fontId="2"/>
  </si>
  <si>
    <t>N’</t>
    <phoneticPr fontId="2"/>
  </si>
  <si>
    <t>スクリーニング期間の
規定来院回数</t>
    <rPh sb="7" eb="9">
      <t>キカン</t>
    </rPh>
    <rPh sb="11" eb="15">
      <t>キテイライイン</t>
    </rPh>
    <rPh sb="15" eb="17">
      <t>カイスウ</t>
    </rPh>
    <phoneticPr fontId="2"/>
  </si>
  <si>
    <t>スクリーニング期間の生検回数</t>
    <rPh sb="7" eb="9">
      <t>キカン</t>
    </rPh>
    <rPh sb="10" eb="12">
      <t>セイケン</t>
    </rPh>
    <rPh sb="12" eb="14">
      <t>カイスウ</t>
    </rPh>
    <phoneticPr fontId="2"/>
  </si>
  <si>
    <t>観察期のプラセボ投与</t>
    <rPh sb="0" eb="2">
      <t>カンサツ</t>
    </rPh>
    <rPh sb="2" eb="3">
      <t>キ</t>
    </rPh>
    <rPh sb="8" eb="10">
      <t>トウヨ</t>
    </rPh>
    <phoneticPr fontId="2"/>
  </si>
  <si>
    <t>H’</t>
    <phoneticPr fontId="2"/>
  </si>
  <si>
    <t>スクリーニング期間中の規定来院回数</t>
    <rPh sb="7" eb="10">
      <t>キカンチュウ</t>
    </rPh>
    <rPh sb="11" eb="13">
      <t>キテイ</t>
    </rPh>
    <rPh sb="13" eb="15">
      <t>ライイン</t>
    </rPh>
    <rPh sb="15" eb="17">
      <t>カイスウ</t>
    </rPh>
    <phoneticPr fontId="3"/>
  </si>
  <si>
    <t>M’</t>
    <phoneticPr fontId="2"/>
  </si>
  <si>
    <t>スクリーニング期間中の生検回数</t>
    <rPh sb="11" eb="12">
      <t>セイ</t>
    </rPh>
    <rPh sb="12" eb="13">
      <t>ケン</t>
    </rPh>
    <rPh sb="13" eb="15">
      <t>カイスウ</t>
    </rPh>
    <phoneticPr fontId="3"/>
  </si>
  <si>
    <t>スクリーニング期間の規定来院回数</t>
    <rPh sb="7" eb="9">
      <t>キカン</t>
    </rPh>
    <rPh sb="10" eb="12">
      <t>キテイ</t>
    </rPh>
    <rPh sb="12" eb="14">
      <t>ライイン</t>
    </rPh>
    <rPh sb="14" eb="16">
      <t>カイスウ</t>
    </rPh>
    <phoneticPr fontId="3"/>
  </si>
  <si>
    <t>スクリーニング期間中の侵襲的機能検査及び画像診断回数</t>
    <rPh sb="11" eb="12">
      <t>シン</t>
    </rPh>
    <rPh sb="12" eb="13">
      <t>シュウ</t>
    </rPh>
    <rPh sb="13" eb="14">
      <t>テキ</t>
    </rPh>
    <rPh sb="14" eb="16">
      <t>キノウ</t>
    </rPh>
    <rPh sb="16" eb="18">
      <t>ケンサ</t>
    </rPh>
    <rPh sb="18" eb="19">
      <t>オヨ</t>
    </rPh>
    <rPh sb="20" eb="22">
      <t>ガゾウ</t>
    </rPh>
    <rPh sb="22" eb="24">
      <t>シンダン</t>
    </rPh>
    <rPh sb="24" eb="26">
      <t>カイスウ</t>
    </rPh>
    <phoneticPr fontId="3"/>
  </si>
  <si>
    <t>スクリーニング期間の侵襲的機能検査及び画像診断回数</t>
    <rPh sb="7" eb="9">
      <t>キカン</t>
    </rPh>
    <rPh sb="23" eb="25">
      <t>カイスウ</t>
    </rPh>
    <phoneticPr fontId="3"/>
  </si>
  <si>
    <t>スクリーニング期間の生検回数</t>
    <rPh sb="7" eb="9">
      <t>キカン</t>
    </rPh>
    <phoneticPr fontId="3"/>
  </si>
  <si>
    <t>スクリーニング期間の侵襲的機能検査及び画像診断回数</t>
    <rPh sb="7" eb="9">
      <t>キカン</t>
    </rPh>
    <rPh sb="23" eb="25">
      <t>カイスウ</t>
    </rPh>
    <phoneticPr fontId="2"/>
  </si>
  <si>
    <t>点滴静注</t>
    <rPh sb="0" eb="2">
      <t>テンテキ</t>
    </rPh>
    <rPh sb="2" eb="4">
      <t>ジョウチュウ</t>
    </rPh>
    <phoneticPr fontId="3"/>
  </si>
  <si>
    <t>時間制限の有無
（採血）</t>
    <rPh sb="0" eb="4">
      <t>ジカンセイゲン</t>
    </rPh>
    <rPh sb="5" eb="7">
      <t>ウム</t>
    </rPh>
    <rPh sb="9" eb="11">
      <t>サイケツ</t>
    </rPh>
    <phoneticPr fontId="2"/>
  </si>
  <si>
    <t>時間制限の有無
（生理検査）</t>
    <rPh sb="0" eb="4">
      <t>ジカンセイゲン</t>
    </rPh>
    <rPh sb="5" eb="7">
      <t>ウム</t>
    </rPh>
    <rPh sb="9" eb="13">
      <t>セイリケンサ</t>
    </rPh>
    <phoneticPr fontId="2"/>
  </si>
  <si>
    <t>有（院内様式）</t>
    <rPh sb="0" eb="1">
      <t>ア</t>
    </rPh>
    <rPh sb="2" eb="4">
      <t>インナイ</t>
    </rPh>
    <rPh sb="4" eb="6">
      <t>ヨウシキ</t>
    </rPh>
    <phoneticPr fontId="2"/>
  </si>
  <si>
    <t>有（依頼者様式）</t>
    <rPh sb="0" eb="1">
      <t>ア</t>
    </rPh>
    <rPh sb="2" eb="5">
      <t>イライシャ</t>
    </rPh>
    <rPh sb="5" eb="7">
      <t>ヨウシキ</t>
    </rPh>
    <phoneticPr fontId="2"/>
  </si>
  <si>
    <t>H</t>
    <phoneticPr fontId="2"/>
  </si>
  <si>
    <t>生理検査の実施</t>
    <rPh sb="0" eb="4">
      <t>セイリケンサ</t>
    </rPh>
    <rPh sb="5" eb="7">
      <t>ジッシ</t>
    </rPh>
    <phoneticPr fontId="2"/>
  </si>
  <si>
    <t>治験期間全体×(回数）
院内手順　</t>
    <rPh sb="0" eb="2">
      <t>チケン</t>
    </rPh>
    <rPh sb="2" eb="4">
      <t>キカン</t>
    </rPh>
    <rPh sb="4" eb="6">
      <t>ゼンタイ</t>
    </rPh>
    <rPh sb="8" eb="10">
      <t>カイスウ</t>
    </rPh>
    <rPh sb="12" eb="14">
      <t>インナイ</t>
    </rPh>
    <rPh sb="14" eb="16">
      <t>テジュン</t>
    </rPh>
    <phoneticPr fontId="2"/>
  </si>
  <si>
    <t>治験期間全体×(回数）　依頼者手順</t>
    <rPh sb="0" eb="2">
      <t>チケン</t>
    </rPh>
    <rPh sb="2" eb="4">
      <t>キカン</t>
    </rPh>
    <rPh sb="4" eb="6">
      <t>ゼンタイ</t>
    </rPh>
    <rPh sb="8" eb="10">
      <t>カイスウ</t>
    </rPh>
    <rPh sb="12" eb="15">
      <t>イライシャ</t>
    </rPh>
    <rPh sb="15" eb="17">
      <t>テジュン</t>
    </rPh>
    <phoneticPr fontId="2"/>
  </si>
  <si>
    <t>スクリーニング期間×(回数）　海外</t>
    <rPh sb="7" eb="9">
      <t>キカン</t>
    </rPh>
    <rPh sb="11" eb="13">
      <t>カイスウ</t>
    </rPh>
    <rPh sb="15" eb="17">
      <t>カイガイ</t>
    </rPh>
    <phoneticPr fontId="2"/>
  </si>
  <si>
    <t>スクリーニング期間×(回数）　国内</t>
    <rPh sb="7" eb="9">
      <t>キカン</t>
    </rPh>
    <rPh sb="12" eb="14">
      <t>カイスウコクナイ</t>
    </rPh>
    <phoneticPr fontId="2"/>
  </si>
  <si>
    <t>スクリーニング期間×(回数）
院内手順　</t>
    <rPh sb="7" eb="9">
      <t>キカン</t>
    </rPh>
    <rPh sb="11" eb="13">
      <t>カイスウ</t>
    </rPh>
    <rPh sb="15" eb="17">
      <t>インナイ</t>
    </rPh>
    <rPh sb="17" eb="19">
      <t>テジュン</t>
    </rPh>
    <phoneticPr fontId="2"/>
  </si>
  <si>
    <t>スクリーニング期間×(回数）　依頼者手順</t>
    <rPh sb="7" eb="9">
      <t>キカン</t>
    </rPh>
    <rPh sb="11" eb="13">
      <t>カイスウ</t>
    </rPh>
    <rPh sb="15" eb="18">
      <t>イライシャ</t>
    </rPh>
    <rPh sb="18" eb="20">
      <t>テジュン</t>
    </rPh>
    <phoneticPr fontId="2"/>
  </si>
  <si>
    <t>スクリーニング期間×(回数）</t>
    <rPh sb="7" eb="9">
      <t>キカン</t>
    </rPh>
    <rPh sb="11" eb="13">
      <t>カイスウ</t>
    </rPh>
    <phoneticPr fontId="2"/>
  </si>
  <si>
    <t>臨床試験研究経費ポイント算出表－病理部門－</t>
    <rPh sb="0" eb="2">
      <t>リンショウ</t>
    </rPh>
    <rPh sb="2" eb="4">
      <t>シケン</t>
    </rPh>
    <rPh sb="4" eb="6">
      <t>ケンキュウ</t>
    </rPh>
    <rPh sb="6" eb="8">
      <t>ケイヒ</t>
    </rPh>
    <rPh sb="12" eb="14">
      <t>サンシュツ</t>
    </rPh>
    <rPh sb="14" eb="15">
      <t>ヒョウ</t>
    </rPh>
    <rPh sb="16" eb="18">
      <t>ビョウリ</t>
    </rPh>
    <rPh sb="18" eb="20">
      <t>ブモン</t>
    </rPh>
    <phoneticPr fontId="3"/>
  </si>
  <si>
    <t>臨床試験研究経費ポイント算出表－検査部門－</t>
    <rPh sb="0" eb="2">
      <t>リンショウ</t>
    </rPh>
    <rPh sb="2" eb="4">
      <t>シケン</t>
    </rPh>
    <rPh sb="4" eb="6">
      <t>ケンキュウ</t>
    </rPh>
    <rPh sb="6" eb="8">
      <t>ケイヒ</t>
    </rPh>
    <rPh sb="12" eb="14">
      <t>サンシュツ</t>
    </rPh>
    <rPh sb="14" eb="15">
      <t>ヒョウ</t>
    </rPh>
    <rPh sb="16" eb="18">
      <t>ケンサ</t>
    </rPh>
    <rPh sb="18" eb="20">
      <t>ブモン</t>
    </rPh>
    <phoneticPr fontId="3"/>
  </si>
  <si>
    <t>（別紙　６-２）</t>
    <rPh sb="1" eb="3">
      <t>ベッシ</t>
    </rPh>
    <phoneticPr fontId="3"/>
  </si>
  <si>
    <t>（別紙　６-１）</t>
    <rPh sb="1" eb="3">
      <t>ベッシ</t>
    </rPh>
    <phoneticPr fontId="3"/>
  </si>
  <si>
    <t>臨床試験研究経費ポイント算出表－放射線部門－</t>
    <rPh sb="0" eb="2">
      <t>リンショウ</t>
    </rPh>
    <rPh sb="2" eb="4">
      <t>シケン</t>
    </rPh>
    <rPh sb="4" eb="6">
      <t>ケンキュウ</t>
    </rPh>
    <rPh sb="6" eb="8">
      <t>ケイヒ</t>
    </rPh>
    <rPh sb="12" eb="14">
      <t>サンシュツ</t>
    </rPh>
    <rPh sb="14" eb="15">
      <t>ヒョウ</t>
    </rPh>
    <rPh sb="16" eb="19">
      <t>ホウシャセン</t>
    </rPh>
    <rPh sb="19" eb="21">
      <t>ブモン</t>
    </rPh>
    <phoneticPr fontId="3"/>
  </si>
  <si>
    <t>＊脱落症例</t>
    <rPh sb="1" eb="5">
      <t>ダツラクショウレイ</t>
    </rPh>
    <phoneticPr fontId="2"/>
  </si>
  <si>
    <t>臨床試験研究経費ポイント算出表－看護部門－</t>
    <rPh sb="0" eb="2">
      <t>リンショウ</t>
    </rPh>
    <rPh sb="2" eb="4">
      <t>シケン</t>
    </rPh>
    <rPh sb="4" eb="6">
      <t>ケンキュウ</t>
    </rPh>
    <rPh sb="6" eb="8">
      <t>ケイヒ</t>
    </rPh>
    <rPh sb="12" eb="14">
      <t>サンシュツ</t>
    </rPh>
    <rPh sb="14" eb="15">
      <t>ヒョウ</t>
    </rPh>
    <rPh sb="16" eb="18">
      <t>カンゴ</t>
    </rPh>
    <rPh sb="18" eb="20">
      <t>ブモン</t>
    </rPh>
    <phoneticPr fontId="3"/>
  </si>
  <si>
    <t>（別紙　６-４）</t>
    <rPh sb="1" eb="3">
      <t>ベッシ</t>
    </rPh>
    <phoneticPr fontId="3"/>
  </si>
  <si>
    <t>１症例当たりのポイント</t>
    <phoneticPr fontId="2"/>
  </si>
  <si>
    <t>（別紙　６-3）</t>
    <rPh sb="1" eb="3">
      <t>ベッシ</t>
    </rPh>
    <phoneticPr fontId="3"/>
  </si>
  <si>
    <t>■治験　　 □製造販売後臨床試験</t>
    <rPh sb="1" eb="3">
      <t>チケン</t>
    </rPh>
    <phoneticPr fontId="3"/>
  </si>
  <si>
    <t>■医薬品　□医療機器  □再生医療等製品</t>
    <rPh sb="1" eb="4">
      <t>イヤクヒン</t>
    </rPh>
    <phoneticPr fontId="3"/>
  </si>
  <si>
    <t>注射剤の投与回数</t>
    <rPh sb="0" eb="2">
      <t>チュウシャ</t>
    </rPh>
    <rPh sb="2" eb="3">
      <t>ザイ</t>
    </rPh>
    <rPh sb="4" eb="6">
      <t>トウヨ</t>
    </rPh>
    <rPh sb="6" eb="8">
      <t>カイスウ</t>
    </rPh>
    <phoneticPr fontId="2"/>
  </si>
  <si>
    <t>Ⅲ相</t>
    <rPh sb="1" eb="2">
      <t>ソウ</t>
    </rPh>
    <phoneticPr fontId="3"/>
  </si>
  <si>
    <t>Ⅱ相</t>
    <rPh sb="1" eb="2">
      <t>ソウ</t>
    </rPh>
    <phoneticPr fontId="3"/>
  </si>
  <si>
    <t>O</t>
    <phoneticPr fontId="2"/>
  </si>
  <si>
    <t>-</t>
    <phoneticPr fontId="2"/>
  </si>
  <si>
    <t>ポイント</t>
    <phoneticPr fontId="2"/>
  </si>
  <si>
    <t>理由：</t>
    <rPh sb="0" eb="2">
      <t>リユウ</t>
    </rPh>
    <phoneticPr fontId="2"/>
  </si>
  <si>
    <t>有</t>
    <rPh sb="0" eb="1">
      <t>アリ</t>
    </rPh>
    <phoneticPr fontId="2"/>
  </si>
  <si>
    <t>検査画像提供の有無</t>
    <rPh sb="0" eb="2">
      <t>ケンサ</t>
    </rPh>
    <rPh sb="2" eb="4">
      <t>ガゾウ</t>
    </rPh>
    <rPh sb="4" eb="6">
      <t>テイキョウ</t>
    </rPh>
    <rPh sb="7" eb="9">
      <t>ウム</t>
    </rPh>
    <phoneticPr fontId="2"/>
  </si>
  <si>
    <r>
      <t xml:space="preserve">二重盲検
</t>
    </r>
    <r>
      <rPr>
        <sz val="9"/>
        <rFont val="Yu Gothic"/>
        <family val="3"/>
        <charset val="128"/>
        <scheme val="minor"/>
      </rPr>
      <t>非盲検スタッフ有</t>
    </r>
    <phoneticPr fontId="2"/>
  </si>
  <si>
    <r>
      <t>臨床症状観察項目数</t>
    </r>
    <r>
      <rPr>
        <b/>
        <sz val="9"/>
        <rFont val="Yu Gothic"/>
        <family val="3"/>
        <charset val="128"/>
        <scheme val="minor"/>
      </rPr>
      <t>※3,4</t>
    </r>
    <rPh sb="0" eb="2">
      <t>リンショウ</t>
    </rPh>
    <rPh sb="2" eb="4">
      <t>ショウジョウ</t>
    </rPh>
    <rPh sb="4" eb="6">
      <t>カンサツ</t>
    </rPh>
    <rPh sb="6" eb="9">
      <t>コウモクスウ</t>
    </rPh>
    <phoneticPr fontId="3"/>
  </si>
  <si>
    <r>
      <t>一般的臨床検査＋
非侵襲的機能検査及び
画像診断項目数</t>
    </r>
    <r>
      <rPr>
        <b/>
        <sz val="9"/>
        <rFont val="Yu Gothic"/>
        <family val="3"/>
        <charset val="128"/>
        <scheme val="minor"/>
      </rPr>
      <t>※3</t>
    </r>
    <rPh sb="0" eb="3">
      <t>イッパンテキ</t>
    </rPh>
    <rPh sb="3" eb="5">
      <t>リンショウ</t>
    </rPh>
    <rPh sb="5" eb="7">
      <t>ケンサ</t>
    </rPh>
    <rPh sb="9" eb="10">
      <t>ヒ</t>
    </rPh>
    <rPh sb="10" eb="11">
      <t>シン</t>
    </rPh>
    <rPh sb="11" eb="12">
      <t>シュウ</t>
    </rPh>
    <rPh sb="12" eb="13">
      <t>テキ</t>
    </rPh>
    <rPh sb="13" eb="15">
      <t>キノウ</t>
    </rPh>
    <rPh sb="15" eb="17">
      <t>ケンサ</t>
    </rPh>
    <rPh sb="17" eb="18">
      <t>オヨ</t>
    </rPh>
    <rPh sb="20" eb="22">
      <t>ガゾウ</t>
    </rPh>
    <rPh sb="22" eb="24">
      <t>シンダン</t>
    </rPh>
    <rPh sb="24" eb="27">
      <t>コウモクスウ</t>
    </rPh>
    <phoneticPr fontId="3"/>
  </si>
  <si>
    <r>
      <t>PK等の特殊検査の
ための検体採取回数</t>
    </r>
    <r>
      <rPr>
        <b/>
        <sz val="9"/>
        <rFont val="Yu Gothic"/>
        <family val="3"/>
        <charset val="128"/>
        <scheme val="minor"/>
      </rPr>
      <t>※3</t>
    </r>
    <rPh sb="2" eb="3">
      <t>トウ</t>
    </rPh>
    <rPh sb="4" eb="6">
      <t>トクシュ</t>
    </rPh>
    <rPh sb="6" eb="8">
      <t>ケンサ</t>
    </rPh>
    <rPh sb="13" eb="15">
      <t>ケンタイ</t>
    </rPh>
    <rPh sb="15" eb="17">
      <t>サイシュ</t>
    </rPh>
    <rPh sb="17" eb="19">
      <t>カイスウ</t>
    </rPh>
    <phoneticPr fontId="3"/>
  </si>
  <si>
    <r>
      <t>Ⅳ
（ウエイト</t>
    </r>
    <r>
      <rPr>
        <sz val="11"/>
        <rFont val="Yu Gothic"/>
        <family val="3"/>
        <charset val="128"/>
        <scheme val="minor"/>
      </rPr>
      <t>×10</t>
    </r>
    <r>
      <rPr>
        <sz val="11"/>
        <rFont val="Yu Gothic"/>
        <family val="2"/>
        <scheme val="minor"/>
      </rPr>
      <t>）</t>
    </r>
    <phoneticPr fontId="3"/>
  </si>
  <si>
    <r>
      <t>Ⅴ
（ウエイト</t>
    </r>
    <r>
      <rPr>
        <sz val="11"/>
        <rFont val="Yu Gothic"/>
        <family val="3"/>
        <charset val="128"/>
        <scheme val="minor"/>
      </rPr>
      <t>×15</t>
    </r>
    <r>
      <rPr>
        <sz val="11"/>
        <rFont val="Yu Gothic"/>
        <family val="2"/>
        <scheme val="minor"/>
      </rPr>
      <t>）</t>
    </r>
    <phoneticPr fontId="3"/>
  </si>
  <si>
    <r>
      <t>⇒３７週以上の場合、下記</t>
    </r>
    <r>
      <rPr>
        <b/>
        <sz val="9"/>
        <rFont val="ＭＳ Ｐゴシック"/>
        <family val="3"/>
        <charset val="128"/>
      </rPr>
      <t>※1</t>
    </r>
    <r>
      <rPr>
        <sz val="9"/>
        <rFont val="ＭＳ Ｐゴシック"/>
        <family val="3"/>
        <charset val="128"/>
      </rPr>
      <t>参照
1症例あたりの投与期間</t>
    </r>
    <rPh sb="3" eb="6">
      <t>シュウイジョウ</t>
    </rPh>
    <rPh sb="7" eb="9">
      <t>バアイ</t>
    </rPh>
    <rPh sb="10" eb="12">
      <t>カキ</t>
    </rPh>
    <rPh sb="14" eb="16">
      <t>サンショウ</t>
    </rPh>
    <rPh sb="18" eb="20">
      <t>ショウレイ</t>
    </rPh>
    <rPh sb="24" eb="26">
      <t>トウヨ</t>
    </rPh>
    <rPh sb="26" eb="28">
      <t>キカン</t>
    </rPh>
    <phoneticPr fontId="3"/>
  </si>
  <si>
    <r>
      <t>臨床症状観察項目数</t>
    </r>
    <r>
      <rPr>
        <b/>
        <sz val="9"/>
        <rFont val="Yu Gothic"/>
        <family val="3"/>
        <charset val="128"/>
        <scheme val="minor"/>
      </rPr>
      <t>※2,3</t>
    </r>
    <rPh sb="0" eb="2">
      <t>リンショウ</t>
    </rPh>
    <rPh sb="2" eb="4">
      <t>ショウジョウ</t>
    </rPh>
    <rPh sb="4" eb="6">
      <t>カンサツ</t>
    </rPh>
    <rPh sb="6" eb="9">
      <t>コウモクスウ</t>
    </rPh>
    <phoneticPr fontId="3"/>
  </si>
  <si>
    <r>
      <t>一般的臨床検査＋
非侵襲的機能検査及び
画像診断項目数</t>
    </r>
    <r>
      <rPr>
        <b/>
        <sz val="9"/>
        <rFont val="Yu Gothic"/>
        <family val="3"/>
        <charset val="128"/>
        <scheme val="minor"/>
      </rPr>
      <t>※2</t>
    </r>
    <rPh sb="0" eb="3">
      <t>イッパンテキ</t>
    </rPh>
    <rPh sb="3" eb="5">
      <t>リンショウ</t>
    </rPh>
    <rPh sb="5" eb="7">
      <t>ケンサ</t>
    </rPh>
    <rPh sb="9" eb="10">
      <t>ヒ</t>
    </rPh>
    <rPh sb="10" eb="11">
      <t>シン</t>
    </rPh>
    <rPh sb="11" eb="12">
      <t>シュウ</t>
    </rPh>
    <rPh sb="12" eb="13">
      <t>テキ</t>
    </rPh>
    <rPh sb="13" eb="15">
      <t>キノウ</t>
    </rPh>
    <rPh sb="15" eb="17">
      <t>ケンサ</t>
    </rPh>
    <rPh sb="17" eb="18">
      <t>オヨ</t>
    </rPh>
    <rPh sb="20" eb="22">
      <t>ガゾウ</t>
    </rPh>
    <rPh sb="22" eb="24">
      <t>シンダン</t>
    </rPh>
    <rPh sb="24" eb="27">
      <t>コウモクスウ</t>
    </rPh>
    <phoneticPr fontId="3"/>
  </si>
  <si>
    <r>
      <t>PK等の特殊検査の
ための検体採取回数</t>
    </r>
    <r>
      <rPr>
        <b/>
        <sz val="9"/>
        <rFont val="ＭＳ Ｐゴシック"/>
        <family val="3"/>
        <charset val="128"/>
      </rPr>
      <t>※2</t>
    </r>
    <rPh sb="2" eb="3">
      <t>トウ</t>
    </rPh>
    <rPh sb="4" eb="6">
      <t>トクシュ</t>
    </rPh>
    <rPh sb="6" eb="8">
      <t>ケンサ</t>
    </rPh>
    <rPh sb="13" eb="15">
      <t>ケンタイ</t>
    </rPh>
    <rPh sb="15" eb="17">
      <t>サイシュ</t>
    </rPh>
    <rPh sb="17" eb="19">
      <t>カイスウ</t>
    </rPh>
    <phoneticPr fontId="3"/>
  </si>
  <si>
    <r>
      <t xml:space="preserve">治験機器製造承認の状況
 </t>
    </r>
    <r>
      <rPr>
        <b/>
        <sz val="9"/>
        <rFont val="ＭＳ Ｐゴシック"/>
        <family val="3"/>
        <charset val="128"/>
      </rPr>
      <t>※１</t>
    </r>
    <rPh sb="0" eb="2">
      <t>チケン</t>
    </rPh>
    <rPh sb="2" eb="4">
      <t>キキ</t>
    </rPh>
    <rPh sb="4" eb="6">
      <t>セイゾウ</t>
    </rPh>
    <rPh sb="6" eb="8">
      <t>ショウニン</t>
    </rPh>
    <rPh sb="9" eb="11">
      <t>ジョウキョウ</t>
    </rPh>
    <phoneticPr fontId="3"/>
  </si>
  <si>
    <r>
      <t>治験機器の使用目的　</t>
    </r>
    <r>
      <rPr>
        <b/>
        <sz val="9"/>
        <rFont val="Yu Gothic"/>
        <family val="3"/>
        <charset val="128"/>
        <scheme val="minor"/>
      </rPr>
      <t>※１</t>
    </r>
    <rPh sb="0" eb="2">
      <t>チケン</t>
    </rPh>
    <rPh sb="2" eb="4">
      <t>キキ</t>
    </rPh>
    <rPh sb="5" eb="7">
      <t>シヨウ</t>
    </rPh>
    <rPh sb="7" eb="9">
      <t>モクテキ</t>
    </rPh>
    <phoneticPr fontId="3"/>
  </si>
  <si>
    <r>
      <t>特殊検査の
ための検体採取回数</t>
    </r>
    <r>
      <rPr>
        <b/>
        <sz val="9"/>
        <rFont val="Yu Gothic"/>
        <family val="3"/>
        <charset val="128"/>
        <scheme val="minor"/>
      </rPr>
      <t>※2</t>
    </r>
    <rPh sb="0" eb="2">
      <t>トクシュ</t>
    </rPh>
    <rPh sb="2" eb="4">
      <t>ケンサ</t>
    </rPh>
    <rPh sb="9" eb="11">
      <t>ケンタイ</t>
    </rPh>
    <rPh sb="11" eb="13">
      <t>サイシュ</t>
    </rPh>
    <rPh sb="13" eb="15">
      <t>カイスウ</t>
    </rPh>
    <phoneticPr fontId="3"/>
  </si>
  <si>
    <t>臨床症状観察項目数※1</t>
    <phoneticPr fontId="3"/>
  </si>
  <si>
    <t>一般的臨床検査＋
非侵襲的機能検査及び
画像診断項目数※1</t>
    <phoneticPr fontId="3"/>
  </si>
  <si>
    <t>特殊検査のための検体採取回数※1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</si>
</sst>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38">
    <font>
      <sz val="11"/>
      <color theme="1"/>
      <name val="Yu Gothic"/>
      <family val="2"/>
      <scheme val="minor"/>
    </font>
    <font>
      <sz val="10"/>
      <name val="ＭＳ Ｐゴシック"/>
      <family val="3"/>
      <charset val="128"/>
    </font>
    <font>
      <sz val="6"/>
      <name val="Yu Gothic"/>
      <family val="3"/>
      <charset val="128"/>
      <scheme val="minor"/>
    </font>
    <font>
      <sz val="6"/>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b/>
      <sz val="11"/>
      <color theme="1"/>
      <name val="Yu Gothic"/>
      <family val="3"/>
      <charset val="128"/>
      <scheme val="minor"/>
    </font>
    <font>
      <b/>
      <sz val="11"/>
      <name val="ＭＳ Ｐゴシック"/>
      <family val="3"/>
      <charset val="128"/>
    </font>
    <font>
      <sz val="10.5"/>
      <name val="ＭＳ ゴシック"/>
      <family val="3"/>
      <charset val="128"/>
    </font>
    <font>
      <b/>
      <sz val="9"/>
      <color rgb="FF0070C0"/>
      <name val="ＭＳ Ｐゴシック"/>
      <family val="3"/>
      <charset val="128"/>
    </font>
    <font>
      <b/>
      <sz val="9"/>
      <color indexed="30"/>
      <name val="ＭＳ Ｐゴシック"/>
      <family val="3"/>
      <charset val="128"/>
    </font>
    <font>
      <b/>
      <sz val="9"/>
      <name val="ＭＳ Ｐゴシック"/>
      <family val="3"/>
      <charset val="128"/>
    </font>
    <font>
      <sz val="10"/>
      <color rgb="FFFF0000"/>
      <name val="ＭＳ Ｐゴシック"/>
      <family val="3"/>
      <charset val="128"/>
    </font>
    <font>
      <sz val="11"/>
      <color theme="1"/>
      <name val="Yu Gothic"/>
      <family val="3"/>
      <charset val="128"/>
      <scheme val="minor"/>
    </font>
    <font>
      <sz val="9"/>
      <name val="Yu Gothic"/>
      <family val="3"/>
      <charset val="128"/>
      <scheme val="minor"/>
    </font>
    <font>
      <sz val="11"/>
      <name val="Yu Gothic"/>
      <family val="3"/>
      <charset val="128"/>
      <scheme val="minor"/>
    </font>
    <font>
      <sz val="11"/>
      <color rgb="FFFF0000"/>
      <name val="Yu Gothic"/>
      <family val="3"/>
      <charset val="128"/>
      <scheme val="minor"/>
    </font>
    <font>
      <sz val="9"/>
      <color rgb="FFFF0000"/>
      <name val="Yu Gothic"/>
      <family val="3"/>
      <charset val="128"/>
      <scheme val="minor"/>
    </font>
    <font>
      <sz val="11"/>
      <name val="Yu Gothic"/>
      <family val="2"/>
      <scheme val="minor"/>
    </font>
    <font>
      <b/>
      <sz val="11"/>
      <color rgb="FF0070C0"/>
      <name val="ＭＳ Ｐゴシック"/>
      <family val="3"/>
      <charset val="128"/>
    </font>
    <font>
      <b/>
      <sz val="11"/>
      <name val="Yu Gothic"/>
      <family val="3"/>
      <charset val="128"/>
      <scheme val="minor"/>
    </font>
    <font>
      <sz val="10"/>
      <name val="Yu Gothic"/>
      <family val="3"/>
      <charset val="128"/>
      <scheme val="minor"/>
    </font>
    <font>
      <sz val="11"/>
      <name val="ＭＳ Ｐゴシック"/>
      <family val="3"/>
      <charset val="128"/>
    </font>
    <font>
      <sz val="12"/>
      <name val="ＭＳ Ｐゴシック"/>
      <family val="3"/>
      <charset val="128"/>
    </font>
    <font>
      <sz val="10"/>
      <color theme="1"/>
      <name val="Yu Gothic"/>
      <family val="2"/>
      <scheme val="minor"/>
    </font>
    <font>
      <sz val="10"/>
      <name val="Yu Gothic"/>
      <family val="2"/>
      <scheme val="minor"/>
    </font>
    <font>
      <b/>
      <sz val="11"/>
      <color theme="8"/>
      <name val="ＭＳ Ｐゴシック"/>
      <family val="3"/>
      <charset val="128"/>
    </font>
    <font>
      <sz val="11"/>
      <name val="Yu Gothic UI"/>
      <family val="3"/>
      <charset val="128"/>
    </font>
    <font>
      <sz val="7.5"/>
      <name val="ＭＳ Ｐゴシック"/>
      <family val="3"/>
      <charset val="128"/>
    </font>
    <font>
      <sz val="11"/>
      <color rgb="FFFF0000"/>
      <name val="ＭＳ Ｐゴシック"/>
      <family val="3"/>
      <charset val="128"/>
    </font>
    <font>
      <sz val="11"/>
      <color theme="4" tint="-0.499984740745262"/>
      <name val="ＭＳ Ｐゴシック"/>
      <family val="3"/>
      <charset val="128"/>
    </font>
    <font>
      <sz val="11"/>
      <color theme="4" tint="-0.499984740745262"/>
      <name val="Yu Gothic"/>
      <family val="3"/>
      <charset val="128"/>
      <scheme val="minor"/>
    </font>
    <font>
      <sz val="9"/>
      <color theme="1"/>
      <name val="Yu Gothic"/>
      <family val="3"/>
      <charset val="128"/>
      <scheme val="minor"/>
    </font>
    <font>
      <sz val="9"/>
      <color theme="1"/>
      <name val="Yu Gothic"/>
      <family val="2"/>
      <scheme val="minor"/>
    </font>
    <font>
      <b/>
      <sz val="9"/>
      <name val="Yu Gothic"/>
      <family val="3"/>
      <charset val="128"/>
      <scheme val="minor"/>
    </font>
    <font>
      <b/>
      <sz val="10.5"/>
      <name val="Yu Gothic"/>
      <family val="3"/>
      <charset val="128"/>
      <scheme val="minor"/>
    </font>
    <font>
      <sz val="10.5"/>
      <name val="ＭＳ Ｐゴシック"/>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
    <xf numFmtId="0" fontId="0" fillId="0" borderId="0"/>
  </cellStyleXfs>
  <cellXfs count="462">
    <xf numFmtId="0" fontId="0" fillId="0" borderId="0" xfId="0"/>
    <xf numFmtId="0" fontId="1" fillId="0" borderId="0" xfId="0" applyFont="1" applyAlignment="1">
      <alignment horizontal="left" vertical="top"/>
    </xf>
    <xf numFmtId="0" fontId="4" fillId="0" borderId="0" xfId="0" applyFont="1" applyAlignment="1">
      <alignment horizontal="left" vertical="top"/>
    </xf>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vertical="center"/>
    </xf>
    <xf numFmtId="0" fontId="5" fillId="0" borderId="0" xfId="0" applyFont="1" applyAlignment="1">
      <alignment vertical="center"/>
    </xf>
    <xf numFmtId="0" fontId="0" fillId="0" borderId="0" xfId="0" applyAlignment="1">
      <alignment horizontal="left" vertical="center"/>
    </xf>
    <xf numFmtId="0" fontId="6" fillId="0" borderId="0" xfId="0" applyFont="1" applyAlignment="1">
      <alignment horizontal="center"/>
    </xf>
    <xf numFmtId="0" fontId="7" fillId="0" borderId="0" xfId="0" applyFont="1" applyAlignment="1">
      <alignment horizontal="left" vertical="center"/>
    </xf>
    <xf numFmtId="0" fontId="8" fillId="0" borderId="0" xfId="0" applyFont="1" applyAlignment="1">
      <alignment horizontal="left" vertical="center"/>
    </xf>
    <xf numFmtId="0" fontId="0" fillId="0" borderId="2" xfId="0" applyBorder="1" applyAlignment="1">
      <alignment horizontal="center" vertical="center"/>
    </xf>
    <xf numFmtId="0" fontId="0" fillId="2" borderId="7" xfId="0" applyFill="1" applyBorder="1" applyAlignment="1">
      <alignment horizontal="center"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2" borderId="2" xfId="0" applyFill="1" applyBorder="1" applyAlignment="1">
      <alignment horizontal="center" vertical="center"/>
    </xf>
    <xf numFmtId="0" fontId="0" fillId="0" borderId="2" xfId="0" applyBorder="1" applyAlignment="1">
      <alignment horizontal="center" vertical="center" wrapText="1"/>
    </xf>
    <xf numFmtId="0" fontId="12" fillId="0" borderId="14" xfId="0" applyFont="1" applyBorder="1" applyAlignment="1">
      <alignment horizontal="right" vertical="center" wrapText="1"/>
    </xf>
    <xf numFmtId="0" fontId="12" fillId="0" borderId="1" xfId="0" applyFont="1" applyBorder="1" applyAlignment="1">
      <alignment vertical="center"/>
    </xf>
    <xf numFmtId="0" fontId="13" fillId="0" borderId="15" xfId="0" applyFont="1" applyBorder="1" applyAlignment="1">
      <alignment horizontal="left" wrapText="1"/>
    </xf>
    <xf numFmtId="0" fontId="5" fillId="0" borderId="2" xfId="0" applyFont="1" applyBorder="1" applyAlignment="1">
      <alignment horizontal="center" vertical="center" wrapText="1"/>
    </xf>
    <xf numFmtId="0" fontId="14" fillId="0" borderId="2" xfId="0" applyFont="1" applyBorder="1" applyAlignment="1">
      <alignment horizontal="center" vertical="center"/>
    </xf>
    <xf numFmtId="0" fontId="14" fillId="2" borderId="2" xfId="0" applyFont="1" applyFill="1" applyBorder="1" applyAlignment="1">
      <alignment horizontal="center" vertical="center"/>
    </xf>
    <xf numFmtId="0" fontId="16" fillId="0" borderId="2" xfId="0" applyFont="1" applyBorder="1" applyAlignment="1">
      <alignment horizontal="center" vertical="center"/>
    </xf>
    <xf numFmtId="0" fontId="16" fillId="2" borderId="2" xfId="0" applyFont="1" applyFill="1" applyBorder="1" applyAlignment="1">
      <alignment horizontal="center" vertical="center"/>
    </xf>
    <xf numFmtId="0" fontId="14" fillId="0" borderId="2" xfId="0" applyFont="1" applyBorder="1" applyAlignment="1">
      <alignment horizontal="center" vertical="center" wrapText="1"/>
    </xf>
    <xf numFmtId="0" fontId="14" fillId="3" borderId="2" xfId="0" applyFont="1" applyFill="1" applyBorder="1" applyAlignment="1">
      <alignment horizontal="center" vertical="center"/>
    </xf>
    <xf numFmtId="0" fontId="19" fillId="0" borderId="2" xfId="0" applyFont="1" applyBorder="1" applyAlignment="1">
      <alignment horizontal="center" vertical="center"/>
    </xf>
    <xf numFmtId="0" fontId="16" fillId="0" borderId="4" xfId="0" applyFont="1" applyBorder="1" applyAlignment="1">
      <alignment vertical="center"/>
    </xf>
    <xf numFmtId="0" fontId="0" fillId="3" borderId="2" xfId="0" applyFill="1" applyBorder="1" applyAlignment="1">
      <alignment horizontal="center" vertical="center"/>
    </xf>
    <xf numFmtId="176" fontId="0" fillId="0" borderId="0" xfId="0" applyNumberFormat="1" applyAlignment="1">
      <alignment horizontal="center" vertical="center"/>
    </xf>
    <xf numFmtId="0" fontId="20" fillId="0" borderId="0" xfId="0" applyFont="1" applyAlignment="1">
      <alignment horizontal="center" vertical="center"/>
    </xf>
    <xf numFmtId="0" fontId="16"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16" fillId="0" borderId="0" xfId="0" applyFont="1" applyAlignment="1">
      <alignment horizontal="center" vertical="top" textRotation="90"/>
    </xf>
    <xf numFmtId="0" fontId="19" fillId="0" borderId="0" xfId="0" applyFont="1" applyAlignment="1">
      <alignment horizontal="center" vertical="center"/>
    </xf>
    <xf numFmtId="0" fontId="19" fillId="0" borderId="0" xfId="0" applyFont="1" applyAlignment="1">
      <alignment horizontal="left" vertical="center"/>
    </xf>
    <xf numFmtId="0" fontId="23" fillId="0" borderId="0" xfId="0" applyFont="1" applyAlignment="1">
      <alignment horizontal="center" vertical="center"/>
    </xf>
    <xf numFmtId="0" fontId="16" fillId="0" borderId="17" xfId="0" applyFont="1" applyBorder="1" applyAlignment="1">
      <alignment horizontal="left" vertical="center"/>
    </xf>
    <xf numFmtId="0" fontId="16" fillId="0" borderId="17" xfId="0" applyFont="1" applyBorder="1" applyAlignment="1">
      <alignment horizontal="center" vertical="center"/>
    </xf>
    <xf numFmtId="0" fontId="0" fillId="0" borderId="0" xfId="0" applyAlignment="1">
      <alignment horizontal="right" vertical="center"/>
    </xf>
    <xf numFmtId="0" fontId="1" fillId="0" borderId="0" xfId="0" applyFont="1" applyAlignment="1">
      <alignment horizontal="right" vertical="center"/>
    </xf>
    <xf numFmtId="0" fontId="0" fillId="0" borderId="17" xfId="0" applyBorder="1" applyAlignment="1">
      <alignment horizontal="center" vertical="center"/>
    </xf>
    <xf numFmtId="0" fontId="24" fillId="0" borderId="0" xfId="0" applyFont="1" applyAlignment="1">
      <alignment horizontal="left"/>
    </xf>
    <xf numFmtId="0" fontId="25" fillId="0" borderId="2" xfId="0" applyFont="1" applyBorder="1" applyAlignment="1">
      <alignment horizontal="center" vertical="center" textRotation="255"/>
    </xf>
    <xf numFmtId="0" fontId="19" fillId="0" borderId="7" xfId="0" applyFont="1" applyBorder="1" applyAlignment="1">
      <alignment horizontal="center" vertical="center"/>
    </xf>
    <xf numFmtId="0" fontId="19" fillId="2" borderId="7" xfId="0" applyFont="1" applyFill="1" applyBorder="1" applyAlignment="1">
      <alignment horizontal="center" vertical="center"/>
    </xf>
    <xf numFmtId="0" fontId="16" fillId="0" borderId="7" xfId="0" applyFont="1" applyBorder="1" applyAlignment="1">
      <alignment horizontal="center" vertical="center"/>
    </xf>
    <xf numFmtId="0" fontId="23" fillId="0" borderId="2" xfId="0" applyFont="1" applyBorder="1" applyAlignment="1">
      <alignment horizontal="center" vertical="center"/>
    </xf>
    <xf numFmtId="0" fontId="23" fillId="2" borderId="2" xfId="0" applyFont="1" applyFill="1" applyBorder="1" applyAlignment="1">
      <alignment horizontal="center" vertical="center"/>
    </xf>
    <xf numFmtId="0" fontId="16" fillId="0" borderId="2" xfId="0" applyFont="1" applyBorder="1" applyAlignment="1">
      <alignment horizontal="center" vertical="center" wrapText="1"/>
    </xf>
    <xf numFmtId="0" fontId="23" fillId="0" borderId="0" xfId="0" applyFont="1" applyAlignment="1">
      <alignment horizontal="left" vertical="center"/>
    </xf>
    <xf numFmtId="0" fontId="9" fillId="0" borderId="0" xfId="0" applyFont="1" applyAlignment="1">
      <alignment horizontal="center" vertical="center" wrapText="1"/>
    </xf>
    <xf numFmtId="0" fontId="26" fillId="0" borderId="2" xfId="0" applyFont="1" applyBorder="1" applyAlignment="1">
      <alignment horizontal="center" vertical="center" textRotation="255"/>
    </xf>
    <xf numFmtId="0" fontId="19" fillId="2" borderId="2" xfId="0" applyFont="1" applyFill="1" applyBorder="1" applyAlignment="1">
      <alignment horizontal="center" vertical="center"/>
    </xf>
    <xf numFmtId="0" fontId="19"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23" fillId="4" borderId="2" xfId="0" applyFont="1" applyFill="1" applyBorder="1" applyAlignment="1">
      <alignment horizontal="center" vertical="center"/>
    </xf>
    <xf numFmtId="0" fontId="15" fillId="0" borderId="2" xfId="0" applyFont="1" applyBorder="1" applyAlignment="1">
      <alignment horizontal="left" vertical="center" wrapText="1"/>
    </xf>
    <xf numFmtId="0" fontId="0" fillId="4" borderId="2" xfId="0" applyFill="1" applyBorder="1" applyAlignment="1">
      <alignment horizontal="center" vertical="center"/>
    </xf>
    <xf numFmtId="0" fontId="23" fillId="0" borderId="0" xfId="0" applyFont="1"/>
    <xf numFmtId="0" fontId="19" fillId="0" borderId="0" xfId="0" applyFont="1"/>
    <xf numFmtId="0" fontId="27" fillId="0" borderId="0" xfId="0" applyFont="1" applyAlignment="1">
      <alignment horizontal="center" vertical="center"/>
    </xf>
    <xf numFmtId="0" fontId="0" fillId="0" borderId="0" xfId="0" applyAlignment="1">
      <alignment vertical="center"/>
    </xf>
    <xf numFmtId="0" fontId="22" fillId="0" borderId="2" xfId="0" applyFont="1" applyBorder="1" applyAlignment="1">
      <alignment horizontal="left" vertical="center" wrapText="1"/>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176" fontId="19" fillId="0" borderId="0" xfId="0" applyNumberFormat="1" applyFont="1" applyAlignment="1">
      <alignment horizontal="center" vertical="center"/>
    </xf>
    <xf numFmtId="0" fontId="6" fillId="0" borderId="0" xfId="0" applyFont="1" applyAlignment="1">
      <alignment horizontal="center" vertical="center"/>
    </xf>
    <xf numFmtId="0" fontId="1" fillId="0" borderId="15" xfId="0" applyFont="1" applyBorder="1" applyAlignment="1">
      <alignment horizontal="left" wrapText="1"/>
    </xf>
    <xf numFmtId="0" fontId="19" fillId="0" borderId="0" xfId="0" applyFont="1" applyAlignment="1">
      <alignment horizontal="center" vertical="top" textRotation="90"/>
    </xf>
    <xf numFmtId="0" fontId="16" fillId="0" borderId="3" xfId="0" applyFont="1" applyBorder="1" applyAlignment="1">
      <alignment horizontal="center" vertical="center"/>
    </xf>
    <xf numFmtId="0" fontId="16" fillId="0" borderId="17" xfId="0" applyFont="1" applyBorder="1" applyAlignment="1">
      <alignment vertical="center"/>
    </xf>
    <xf numFmtId="0" fontId="8" fillId="0" borderId="17" xfId="0" applyFont="1" applyBorder="1" applyAlignment="1">
      <alignment horizontal="center" vertical="center"/>
    </xf>
    <xf numFmtId="0" fontId="0" fillId="0" borderId="6" xfId="0"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6" fillId="0" borderId="4" xfId="0" applyFont="1" applyBorder="1" applyAlignment="1">
      <alignment horizontal="center" vertical="center"/>
    </xf>
    <xf numFmtId="0" fontId="0" fillId="0" borderId="15" xfId="0" applyBorder="1" applyAlignment="1">
      <alignment horizontal="center" vertical="center" wrapText="1"/>
    </xf>
    <xf numFmtId="0" fontId="16" fillId="0" borderId="3" xfId="0" applyFont="1" applyBorder="1" applyAlignment="1">
      <alignment vertical="center"/>
    </xf>
    <xf numFmtId="0" fontId="0" fillId="0" borderId="16" xfId="0" applyBorder="1" applyAlignment="1">
      <alignment horizontal="center" vertical="center"/>
    </xf>
    <xf numFmtId="0" fontId="0" fillId="2" borderId="2" xfId="0"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wrapText="1"/>
    </xf>
    <xf numFmtId="0" fontId="16" fillId="0" borderId="2" xfId="0" applyFont="1" applyBorder="1" applyAlignment="1">
      <alignment vertical="center"/>
    </xf>
    <xf numFmtId="0" fontId="0" fillId="6" borderId="1" xfId="0" applyFill="1" applyBorder="1" applyAlignment="1">
      <alignment horizontal="center" vertical="center" wrapText="1"/>
    </xf>
    <xf numFmtId="0" fontId="0" fillId="6" borderId="4" xfId="0" applyFill="1" applyBorder="1" applyAlignment="1">
      <alignment horizontal="center" vertical="center" wrapText="1"/>
    </xf>
    <xf numFmtId="0" fontId="0" fillId="6" borderId="15" xfId="0" applyFill="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16" fillId="6" borderId="17" xfId="0" applyFont="1" applyFill="1" applyBorder="1" applyAlignment="1">
      <alignment horizontal="center" vertical="center"/>
    </xf>
    <xf numFmtId="0" fontId="16" fillId="6" borderId="17" xfId="0" applyFont="1" applyFill="1" applyBorder="1" applyAlignment="1">
      <alignment horizontal="left" vertical="center"/>
    </xf>
    <xf numFmtId="0" fontId="16" fillId="6" borderId="3" xfId="0" applyFont="1" applyFill="1" applyBorder="1" applyAlignment="1">
      <alignment horizontal="left" vertical="center"/>
    </xf>
    <xf numFmtId="0" fontId="16" fillId="6" borderId="4" xfId="0" applyFont="1" applyFill="1" applyBorder="1" applyAlignment="1">
      <alignment horizontal="left" vertical="center"/>
    </xf>
    <xf numFmtId="0" fontId="0" fillId="6" borderId="17" xfId="0" applyFill="1" applyBorder="1" applyAlignment="1">
      <alignment vertical="center" wrapText="1"/>
    </xf>
    <xf numFmtId="0" fontId="16" fillId="6" borderId="2" xfId="0" applyFont="1" applyFill="1" applyBorder="1" applyAlignment="1">
      <alignment horizontal="left" vertical="center"/>
    </xf>
    <xf numFmtId="0" fontId="0" fillId="0" borderId="6" xfId="0" applyBorder="1" applyAlignment="1">
      <alignment horizontal="center" vertical="center"/>
    </xf>
    <xf numFmtId="0" fontId="6" fillId="0" borderId="0" xfId="0" applyFont="1"/>
    <xf numFmtId="0" fontId="14" fillId="2" borderId="2" xfId="0" applyFont="1" applyFill="1" applyBorder="1" applyAlignment="1">
      <alignment vertical="center"/>
    </xf>
    <xf numFmtId="0" fontId="16" fillId="2" borderId="2" xfId="0" applyFont="1" applyFill="1" applyBorder="1" applyAlignment="1">
      <alignment vertical="center"/>
    </xf>
    <xf numFmtId="0" fontId="0" fillId="3" borderId="2" xfId="0" applyFill="1" applyBorder="1" applyAlignment="1">
      <alignment horizontal="center" vertical="center" wrapText="1"/>
    </xf>
    <xf numFmtId="0" fontId="0" fillId="5" borderId="16" xfId="0" applyFill="1" applyBorder="1" applyAlignment="1">
      <alignment horizontal="center" vertical="center"/>
    </xf>
    <xf numFmtId="0" fontId="0" fillId="5" borderId="2" xfId="0"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14" fillId="0" borderId="4" xfId="0" applyFont="1" applyBorder="1" applyAlignment="1">
      <alignment horizontal="center" vertical="center"/>
    </xf>
    <xf numFmtId="0" fontId="0" fillId="0" borderId="7" xfId="0" applyBorder="1" applyAlignment="1">
      <alignment vertical="center"/>
    </xf>
    <xf numFmtId="0" fontId="0" fillId="0" borderId="16" xfId="0" applyBorder="1" applyAlignment="1">
      <alignment vertical="center"/>
    </xf>
    <xf numFmtId="0" fontId="9" fillId="0" borderId="13" xfId="0" applyFont="1" applyBorder="1" applyAlignment="1">
      <alignment horizontal="center" vertical="center" wrapText="1"/>
    </xf>
    <xf numFmtId="0" fontId="0" fillId="0" borderId="4" xfId="0" applyBorder="1" applyAlignment="1">
      <alignment horizontal="center" vertical="center" wrapText="1"/>
    </xf>
    <xf numFmtId="0" fontId="33"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6" xfId="0" applyFont="1" applyBorder="1" applyAlignment="1">
      <alignment horizontal="center" vertical="center" wrapText="1"/>
    </xf>
    <xf numFmtId="0" fontId="0" fillId="5" borderId="17" xfId="0" applyFill="1" applyBorder="1" applyAlignment="1">
      <alignment horizontal="center" vertical="center"/>
    </xf>
    <xf numFmtId="0" fontId="6" fillId="0" borderId="0" xfId="0" applyFont="1" applyAlignment="1">
      <alignment vertical="center"/>
    </xf>
    <xf numFmtId="0" fontId="33" fillId="0" borderId="16" xfId="0" applyFont="1" applyBorder="1" applyAlignment="1">
      <alignment horizontal="center" vertical="center" wrapText="1"/>
    </xf>
    <xf numFmtId="0" fontId="0" fillId="5" borderId="0" xfId="0" applyFill="1" applyAlignment="1">
      <alignment horizontal="center" vertical="center"/>
    </xf>
    <xf numFmtId="0" fontId="28" fillId="0" borderId="0" xfId="0" applyFont="1"/>
    <xf numFmtId="0" fontId="8" fillId="0" borderId="0" xfId="0" applyFont="1"/>
    <xf numFmtId="0" fontId="23" fillId="0" borderId="2" xfId="0" applyFont="1" applyBorder="1" applyAlignment="1">
      <alignment vertical="center" shrinkToFit="1"/>
    </xf>
    <xf numFmtId="0" fontId="28" fillId="0" borderId="2" xfId="0" applyFont="1" applyBorder="1" applyAlignment="1">
      <alignment vertical="center"/>
    </xf>
    <xf numFmtId="0" fontId="28" fillId="0" borderId="13" xfId="0" applyFont="1" applyBorder="1" applyAlignment="1">
      <alignment vertical="center"/>
    </xf>
    <xf numFmtId="0" fontId="5" fillId="0" borderId="2" xfId="0" applyFont="1" applyBorder="1" applyAlignment="1">
      <alignment vertical="center"/>
    </xf>
    <xf numFmtId="0" fontId="30" fillId="0" borderId="0" xfId="0" applyFont="1"/>
    <xf numFmtId="0" fontId="16" fillId="0" borderId="0" xfId="0" applyFont="1" applyAlignment="1">
      <alignment vertical="center"/>
    </xf>
    <xf numFmtId="0" fontId="28" fillId="0" borderId="3" xfId="0" applyFont="1" applyBorder="1" applyAlignment="1">
      <alignment vertical="center"/>
    </xf>
    <xf numFmtId="0" fontId="25" fillId="5" borderId="2" xfId="0" applyFont="1" applyFill="1" applyBorder="1" applyAlignment="1">
      <alignment horizontal="center" vertical="center" textRotation="255"/>
    </xf>
    <xf numFmtId="0" fontId="0" fillId="5" borderId="2" xfId="0" applyFill="1" applyBorder="1" applyAlignment="1">
      <alignment horizontal="center" vertical="center" wrapText="1"/>
    </xf>
    <xf numFmtId="0" fontId="34" fillId="5" borderId="2" xfId="0" applyFont="1" applyFill="1" applyBorder="1" applyAlignment="1">
      <alignment horizontal="center" vertical="center" wrapText="1"/>
    </xf>
    <xf numFmtId="0" fontId="0" fillId="0" borderId="21" xfId="0" applyBorder="1" applyAlignment="1">
      <alignment horizontal="center" vertical="center"/>
    </xf>
    <xf numFmtId="0" fontId="9" fillId="5" borderId="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28" fillId="5" borderId="13" xfId="0" applyFont="1" applyFill="1" applyBorder="1" applyAlignment="1">
      <alignment vertical="center"/>
    </xf>
    <xf numFmtId="0" fontId="28" fillId="5" borderId="2" xfId="0" applyFont="1" applyFill="1" applyBorder="1" applyAlignment="1">
      <alignment vertical="center"/>
    </xf>
    <xf numFmtId="0" fontId="23" fillId="5" borderId="2" xfId="0" applyFont="1" applyFill="1" applyBorder="1" applyAlignment="1">
      <alignment horizontal="center" vertical="center"/>
    </xf>
    <xf numFmtId="0" fontId="16" fillId="5" borderId="2" xfId="0" applyFont="1" applyFill="1" applyBorder="1" applyAlignment="1">
      <alignment horizontal="center" vertical="center" wrapText="1"/>
    </xf>
    <xf numFmtId="0" fontId="0" fillId="6" borderId="17" xfId="0" applyFill="1" applyBorder="1" applyAlignment="1">
      <alignment horizontal="center" vertical="center" wrapText="1"/>
    </xf>
    <xf numFmtId="0" fontId="23" fillId="5" borderId="2" xfId="0" applyFont="1" applyFill="1" applyBorder="1" applyAlignment="1">
      <alignment vertical="center" shrinkToFit="1"/>
    </xf>
    <xf numFmtId="0" fontId="19" fillId="0" borderId="4"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0" fillId="0" borderId="2" xfId="0" applyBorder="1" applyAlignment="1">
      <alignment horizontal="left" vertical="center"/>
    </xf>
    <xf numFmtId="0" fontId="0" fillId="0" borderId="13" xfId="0" applyBorder="1" applyAlignment="1">
      <alignment horizontal="center" vertical="center"/>
    </xf>
    <xf numFmtId="0" fontId="0" fillId="0" borderId="2" xfId="0" applyBorder="1" applyAlignment="1">
      <alignment horizontal="center"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3" xfId="0"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2" borderId="16" xfId="0" applyFill="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6" fillId="0" borderId="0" xfId="0" applyFont="1" applyAlignment="1">
      <alignment horizontal="center"/>
    </xf>
    <xf numFmtId="0" fontId="1" fillId="0" borderId="7" xfId="0" applyFont="1" applyBorder="1" applyAlignment="1">
      <alignment horizontal="center" vertical="center" textRotation="255"/>
    </xf>
    <xf numFmtId="0" fontId="1" fillId="0" borderId="16" xfId="0" applyFont="1" applyBorder="1" applyAlignment="1">
      <alignment horizontal="center" vertical="center" textRotation="255"/>
    </xf>
    <xf numFmtId="0" fontId="0" fillId="0" borderId="8"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9" fillId="0" borderId="2" xfId="0" applyFont="1" applyBorder="1" applyAlignment="1">
      <alignment horizontal="center" vertical="center" wrapText="1"/>
    </xf>
    <xf numFmtId="0" fontId="9" fillId="0" borderId="13" xfId="0" applyFont="1" applyBorder="1" applyAlignment="1">
      <alignment horizontal="center" vertical="center" wrapText="1"/>
    </xf>
    <xf numFmtId="0" fontId="12" fillId="0" borderId="1" xfId="0" applyFont="1" applyBorder="1" applyAlignment="1">
      <alignment horizontal="center" vertical="center" wrapText="1"/>
    </xf>
    <xf numFmtId="0" fontId="0" fillId="2" borderId="2" xfId="0" applyFill="1" applyBorder="1" applyAlignment="1">
      <alignment horizontal="center" vertical="center"/>
    </xf>
    <xf numFmtId="0" fontId="5" fillId="0" borderId="7" xfId="0" applyFont="1" applyBorder="1" applyAlignment="1">
      <alignment horizontal="left" wrapText="1"/>
    </xf>
    <xf numFmtId="0" fontId="16" fillId="0" borderId="2" xfId="0" applyFont="1" applyBorder="1" applyAlignment="1">
      <alignment horizontal="left" vertical="center" wrapText="1"/>
    </xf>
    <xf numFmtId="0" fontId="16" fillId="0" borderId="3" xfId="0" applyFont="1" applyBorder="1" applyAlignment="1">
      <alignment horizontal="left" vertical="center"/>
    </xf>
    <xf numFmtId="0" fontId="16" fillId="0" borderId="17" xfId="0" applyFont="1" applyBorder="1" applyAlignment="1">
      <alignment horizontal="left" vertical="center"/>
    </xf>
    <xf numFmtId="0" fontId="16" fillId="0" borderId="4"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17" fillId="0" borderId="18" xfId="0" applyFont="1" applyBorder="1" applyAlignment="1">
      <alignment horizontal="left" vertical="center" wrapText="1"/>
    </xf>
    <xf numFmtId="0" fontId="18" fillId="0" borderId="19"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8" fillId="0" borderId="13" xfId="0" applyFont="1" applyBorder="1" applyAlignment="1">
      <alignment horizontal="center" vertical="center"/>
    </xf>
    <xf numFmtId="0" fontId="14" fillId="0" borderId="2" xfId="0" applyFont="1" applyBorder="1" applyAlignment="1">
      <alignment horizontal="left" vertical="center" wrapText="1"/>
    </xf>
    <xf numFmtId="0" fontId="14" fillId="0" borderId="2" xfId="0" applyFont="1" applyBorder="1" applyAlignment="1">
      <alignment horizontal="left" vertical="center"/>
    </xf>
    <xf numFmtId="0" fontId="14" fillId="0" borderId="3" xfId="0" applyFont="1" applyBorder="1" applyAlignment="1">
      <alignment horizontal="center" vertical="center"/>
    </xf>
    <xf numFmtId="0" fontId="14" fillId="0" borderId="17" xfId="0" applyFont="1" applyBorder="1" applyAlignment="1">
      <alignment horizontal="center" vertical="center"/>
    </xf>
    <xf numFmtId="0" fontId="16" fillId="0" borderId="3" xfId="0" applyFont="1" applyBorder="1" applyAlignment="1">
      <alignment horizontal="center" vertical="center"/>
    </xf>
    <xf numFmtId="0" fontId="16" fillId="0" borderId="17" xfId="0" applyFont="1" applyBorder="1" applyAlignment="1">
      <alignment horizontal="center" vertical="center"/>
    </xf>
    <xf numFmtId="0" fontId="16" fillId="0" borderId="13"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0" fillId="0" borderId="18" xfId="0" applyBorder="1" applyAlignment="1">
      <alignment horizontal="center" vertical="center"/>
    </xf>
    <xf numFmtId="0" fontId="0" fillId="0" borderId="20" xfId="0" applyBorder="1" applyAlignment="1">
      <alignment horizontal="center" vertical="center"/>
    </xf>
    <xf numFmtId="0" fontId="9" fillId="5" borderId="7"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16" xfId="0" applyFont="1" applyBorder="1" applyAlignment="1">
      <alignment horizontal="center" vertical="center" wrapText="1"/>
    </xf>
    <xf numFmtId="0" fontId="0" fillId="5" borderId="7" xfId="0" applyFill="1" applyBorder="1" applyAlignment="1">
      <alignment horizontal="center" vertical="center"/>
    </xf>
    <xf numFmtId="0" fontId="0" fillId="5" borderId="16" xfId="0" applyFill="1" applyBorder="1" applyAlignment="1">
      <alignment horizontal="center" vertical="center"/>
    </xf>
    <xf numFmtId="0" fontId="16" fillId="0" borderId="4" xfId="0" applyFont="1" applyBorder="1" applyAlignment="1">
      <alignment horizontal="center" vertical="center"/>
    </xf>
    <xf numFmtId="0" fontId="0" fillId="0" borderId="17" xfId="0" applyBorder="1" applyAlignment="1">
      <alignment horizontal="left" vertical="center"/>
    </xf>
    <xf numFmtId="0" fontId="0" fillId="0" borderId="4" xfId="0" applyBorder="1" applyAlignment="1">
      <alignment horizontal="left" vertical="center"/>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0" fillId="0" borderId="21" xfId="0" applyBorder="1" applyAlignment="1">
      <alignment horizontal="center" vertical="center"/>
    </xf>
    <xf numFmtId="0" fontId="0" fillId="0" borderId="4" xfId="0" applyBorder="1" applyAlignment="1">
      <alignment horizontal="center" vertical="center"/>
    </xf>
    <xf numFmtId="0" fontId="16" fillId="0" borderId="3" xfId="0" applyFont="1" applyBorder="1" applyAlignment="1">
      <alignment horizontal="left" vertical="center" wrapText="1"/>
    </xf>
    <xf numFmtId="0" fontId="16" fillId="0" borderId="17" xfId="0" applyFont="1" applyBorder="1" applyAlignment="1">
      <alignment horizontal="left" vertical="center" wrapText="1"/>
    </xf>
    <xf numFmtId="0" fontId="16" fillId="0" borderId="4" xfId="0" applyFont="1" applyBorder="1" applyAlignment="1">
      <alignment horizontal="left" vertical="center" wrapText="1"/>
    </xf>
    <xf numFmtId="0" fontId="0" fillId="0" borderId="17" xfId="0" applyBorder="1" applyAlignment="1">
      <alignment horizontal="center" vertical="center"/>
    </xf>
    <xf numFmtId="0" fontId="6"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 fillId="0" borderId="1" xfId="0" applyFont="1" applyBorder="1" applyAlignment="1">
      <alignment horizontal="center" vertical="center"/>
    </xf>
    <xf numFmtId="0" fontId="0" fillId="0" borderId="2" xfId="0" applyBorder="1" applyAlignment="1">
      <alignment horizontal="left" vertical="center" wrapText="1"/>
    </xf>
    <xf numFmtId="0" fontId="16" fillId="0" borderId="2" xfId="0" applyFont="1" applyBorder="1" applyAlignment="1">
      <alignment horizontal="left" vertical="center"/>
    </xf>
    <xf numFmtId="0" fontId="16" fillId="5" borderId="2" xfId="0" applyFont="1" applyFill="1" applyBorder="1" applyAlignment="1">
      <alignment horizontal="left" vertical="center" wrapText="1"/>
    </xf>
    <xf numFmtId="0" fontId="16" fillId="0" borderId="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5" borderId="2" xfId="0" applyFont="1" applyFill="1" applyBorder="1" applyAlignment="1">
      <alignment horizontal="left"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5" fillId="0" borderId="13" xfId="0" applyFont="1" applyBorder="1" applyAlignment="1">
      <alignment horizontal="center" vertical="center"/>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3" fillId="0" borderId="2" xfId="0" applyFont="1" applyBorder="1" applyAlignment="1">
      <alignment vertical="center" textRotation="255" shrinkToFit="1"/>
    </xf>
    <xf numFmtId="0" fontId="0" fillId="0" borderId="1" xfId="0" applyBorder="1" applyAlignment="1">
      <alignment horizontal="right"/>
    </xf>
    <xf numFmtId="0" fontId="28" fillId="0" borderId="0" xfId="0" applyFont="1"/>
    <xf numFmtId="0" fontId="4" fillId="0" borderId="2" xfId="0" applyFont="1" applyBorder="1" applyAlignment="1">
      <alignment horizontal="center" vertical="center"/>
    </xf>
    <xf numFmtId="0" fontId="0" fillId="0" borderId="2" xfId="0" applyBorder="1"/>
    <xf numFmtId="0" fontId="28" fillId="0" borderId="17" xfId="0" applyFont="1" applyBorder="1"/>
    <xf numFmtId="0" fontId="29" fillId="0" borderId="2" xfId="0" applyFont="1" applyBorder="1" applyAlignment="1">
      <alignment horizontal="left" vertical="center"/>
    </xf>
    <xf numFmtId="0" fontId="23" fillId="0" borderId="2" xfId="0" applyFont="1" applyBorder="1" applyAlignment="1">
      <alignment vertical="center"/>
    </xf>
    <xf numFmtId="0" fontId="23" fillId="0" borderId="2" xfId="0" applyFont="1" applyBorder="1" applyAlignment="1">
      <alignment horizontal="center" vertical="center"/>
    </xf>
    <xf numFmtId="0" fontId="23" fillId="0" borderId="13" xfId="0" applyFont="1" applyBorder="1"/>
    <xf numFmtId="0" fontId="23" fillId="0" borderId="2" xfId="0" applyFont="1" applyBorder="1" applyAlignment="1">
      <alignment vertical="center" wrapText="1"/>
    </xf>
    <xf numFmtId="0" fontId="23" fillId="0" borderId="2" xfId="0" applyFont="1" applyBorder="1" applyAlignment="1">
      <alignment horizontal="center" vertical="center" wrapText="1"/>
    </xf>
    <xf numFmtId="0" fontId="23" fillId="0" borderId="2" xfId="0" applyFont="1" applyBorder="1" applyAlignment="1">
      <alignment vertical="center" shrinkToFit="1"/>
    </xf>
    <xf numFmtId="0" fontId="5" fillId="0" borderId="2" xfId="0" applyFont="1" applyBorder="1" applyAlignment="1">
      <alignment vertical="center" wrapText="1"/>
    </xf>
    <xf numFmtId="0" fontId="5" fillId="0" borderId="2" xfId="0" applyFont="1" applyBorder="1" applyAlignment="1">
      <alignment vertical="center"/>
    </xf>
    <xf numFmtId="0" fontId="23" fillId="0" borderId="13" xfId="0" applyFont="1" applyBorder="1" applyAlignment="1">
      <alignment horizontal="center" vertical="center"/>
    </xf>
    <xf numFmtId="0" fontId="23" fillId="0" borderId="18" xfId="0" applyFont="1" applyBorder="1" applyAlignment="1">
      <alignment horizontal="center"/>
    </xf>
    <xf numFmtId="0" fontId="23" fillId="0" borderId="19" xfId="0" applyFont="1" applyBorder="1" applyAlignment="1">
      <alignment horizontal="center"/>
    </xf>
    <xf numFmtId="0" fontId="23" fillId="0" borderId="20" xfId="0" applyFont="1" applyBorder="1" applyAlignment="1">
      <alignment horizontal="center"/>
    </xf>
    <xf numFmtId="0" fontId="5" fillId="0" borderId="2" xfId="0" applyFont="1" applyBorder="1" applyAlignment="1">
      <alignment horizontal="center" vertical="center" wrapText="1"/>
    </xf>
    <xf numFmtId="0" fontId="23" fillId="5" borderId="2" xfId="0" applyFont="1" applyFill="1" applyBorder="1" applyAlignment="1">
      <alignment vertical="center" wrapText="1"/>
    </xf>
    <xf numFmtId="0" fontId="23" fillId="5" borderId="2" xfId="0" applyFont="1" applyFill="1" applyBorder="1" applyAlignment="1">
      <alignment vertical="center"/>
    </xf>
    <xf numFmtId="0" fontId="23" fillId="0" borderId="2" xfId="0" applyFont="1" applyBorder="1" applyAlignment="1">
      <alignment horizontal="center" vertical="center" shrinkToFit="1"/>
    </xf>
    <xf numFmtId="0" fontId="16" fillId="0" borderId="0" xfId="0" applyFont="1" applyAlignment="1">
      <alignment horizontal="left" vertical="center"/>
    </xf>
    <xf numFmtId="0" fontId="23" fillId="0" borderId="3" xfId="0" applyFont="1" applyBorder="1" applyAlignment="1">
      <alignment horizontal="left" vertical="center" wrapText="1"/>
    </xf>
    <xf numFmtId="0" fontId="23" fillId="0" borderId="17" xfId="0" applyFont="1" applyBorder="1" applyAlignment="1">
      <alignment horizontal="left" vertical="center" wrapText="1"/>
    </xf>
    <xf numFmtId="0" fontId="16" fillId="0" borderId="0" xfId="0" applyFont="1" applyAlignment="1">
      <alignment horizontal="left" vertical="center" wrapText="1"/>
    </xf>
    <xf numFmtId="0" fontId="28" fillId="0" borderId="7" xfId="0" applyFont="1" applyBorder="1" applyAlignment="1">
      <alignment horizontal="center" vertical="center"/>
    </xf>
    <xf numFmtId="0" fontId="28" fillId="0" borderId="16" xfId="0" applyFont="1" applyBorder="1" applyAlignment="1">
      <alignment horizontal="center" vertical="center"/>
    </xf>
    <xf numFmtId="0" fontId="28" fillId="5" borderId="7" xfId="0" applyFont="1" applyFill="1" applyBorder="1" applyAlignment="1">
      <alignment horizontal="center" vertical="center"/>
    </xf>
    <xf numFmtId="0" fontId="28" fillId="5" borderId="16" xfId="0" applyFont="1" applyFill="1" applyBorder="1" applyAlignment="1">
      <alignment horizontal="center" vertical="center"/>
    </xf>
    <xf numFmtId="0" fontId="23" fillId="0" borderId="7" xfId="0" applyFont="1" applyBorder="1" applyAlignment="1">
      <alignment horizontal="center" vertical="center"/>
    </xf>
    <xf numFmtId="0" fontId="23" fillId="0" borderId="16" xfId="0" applyFont="1" applyBorder="1" applyAlignment="1">
      <alignment horizontal="center" vertical="center"/>
    </xf>
    <xf numFmtId="0" fontId="23" fillId="0" borderId="8" xfId="0" applyFont="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4" xfId="0" applyFont="1" applyBorder="1" applyAlignment="1">
      <alignment horizontal="center" vertical="center"/>
    </xf>
    <xf numFmtId="0" fontId="23" fillId="0" borderId="1" xfId="0" applyFont="1" applyBorder="1" applyAlignment="1">
      <alignment horizontal="center" vertical="center"/>
    </xf>
    <xf numFmtId="0" fontId="23" fillId="0" borderId="15" xfId="0" applyFont="1" applyBorder="1" applyAlignment="1">
      <alignment horizontal="center" vertical="center"/>
    </xf>
    <xf numFmtId="0" fontId="23" fillId="0" borderId="7" xfId="0" applyFont="1" applyBorder="1" applyAlignment="1">
      <alignment horizontal="center"/>
    </xf>
    <xf numFmtId="0" fontId="23" fillId="0" borderId="21" xfId="0" applyFont="1" applyBorder="1" applyAlignment="1">
      <alignment horizontal="center"/>
    </xf>
    <xf numFmtId="0" fontId="23" fillId="0" borderId="16" xfId="0" applyFont="1" applyBorder="1" applyAlignment="1">
      <alignment horizont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22" xfId="0" applyFont="1" applyBorder="1" applyAlignment="1">
      <alignment horizontal="center" vertical="center"/>
    </xf>
    <xf numFmtId="0" fontId="23" fillId="0" borderId="7" xfId="0" applyFont="1" applyBorder="1" applyAlignment="1">
      <alignment horizontal="center" vertical="center" textRotation="255" shrinkToFit="1"/>
    </xf>
    <xf numFmtId="0" fontId="23" fillId="0" borderId="21" xfId="0" applyFont="1" applyBorder="1" applyAlignment="1">
      <alignment horizontal="center" vertical="center" textRotation="255" shrinkToFit="1"/>
    </xf>
    <xf numFmtId="0" fontId="23" fillId="0" borderId="16" xfId="0" applyFont="1" applyBorder="1" applyAlignment="1">
      <alignment horizontal="center" vertical="center" textRotation="255" shrinkToFit="1"/>
    </xf>
    <xf numFmtId="0" fontId="23"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2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23" xfId="0" applyFont="1" applyBorder="1" applyAlignment="1">
      <alignment horizontal="center"/>
    </xf>
    <xf numFmtId="0" fontId="23" fillId="0" borderId="25" xfId="0" applyFont="1" applyBorder="1" applyAlignment="1">
      <alignment horizontal="center"/>
    </xf>
    <xf numFmtId="0" fontId="23" fillId="0" borderId="24" xfId="0" applyFont="1" applyBorder="1" applyAlignment="1">
      <alignment horizontal="center"/>
    </xf>
    <xf numFmtId="0" fontId="23" fillId="2" borderId="7" xfId="0" applyFont="1" applyFill="1" applyBorder="1" applyAlignment="1">
      <alignment horizontal="center" vertical="center"/>
    </xf>
    <xf numFmtId="0" fontId="23" fillId="2" borderId="16" xfId="0" applyFont="1" applyFill="1" applyBorder="1" applyAlignment="1">
      <alignment horizontal="center" vertical="center"/>
    </xf>
    <xf numFmtId="0" fontId="1" fillId="5" borderId="2" xfId="0" applyFont="1" applyFill="1" applyBorder="1" applyAlignment="1">
      <alignment vertical="center" wrapText="1"/>
    </xf>
    <xf numFmtId="0" fontId="1" fillId="5" borderId="2" xfId="0" applyFont="1" applyFill="1" applyBorder="1" applyAlignment="1">
      <alignment vertical="center"/>
    </xf>
    <xf numFmtId="0" fontId="23" fillId="5" borderId="2" xfId="0" applyFont="1" applyFill="1" applyBorder="1" applyAlignment="1">
      <alignment vertical="center" shrinkToFit="1"/>
    </xf>
    <xf numFmtId="0" fontId="23" fillId="0" borderId="3" xfId="0" applyFont="1" applyBorder="1" applyAlignment="1">
      <alignment horizontal="center"/>
    </xf>
    <xf numFmtId="0" fontId="23" fillId="0" borderId="17" xfId="0" applyFont="1" applyBorder="1" applyAlignment="1">
      <alignment horizontal="center"/>
    </xf>
    <xf numFmtId="0" fontId="23" fillId="0" borderId="4" xfId="0" applyFont="1" applyBorder="1" applyAlignment="1">
      <alignment horizont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19" fillId="0" borderId="2" xfId="0" applyFont="1" applyBorder="1" applyAlignment="1">
      <alignment horizontal="center" vertical="center"/>
    </xf>
    <xf numFmtId="0" fontId="16" fillId="0" borderId="4" xfId="0" applyFont="1" applyBorder="1" applyAlignment="1">
      <alignment horizontal="center" vertical="center" wrapText="1"/>
    </xf>
    <xf numFmtId="0" fontId="23" fillId="5" borderId="3" xfId="0" applyFont="1" applyFill="1" applyBorder="1" applyAlignment="1">
      <alignment horizontal="left" vertical="center"/>
    </xf>
    <xf numFmtId="0" fontId="23" fillId="5" borderId="17" xfId="0" applyFont="1" applyFill="1" applyBorder="1" applyAlignment="1">
      <alignment horizontal="left" vertical="center"/>
    </xf>
    <xf numFmtId="0" fontId="23" fillId="5" borderId="4" xfId="0" applyFont="1" applyFill="1" applyBorder="1" applyAlignment="1">
      <alignment horizontal="left"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19" fillId="0" borderId="2" xfId="0" applyFont="1" applyBorder="1" applyAlignment="1">
      <alignment horizontal="left" vertical="center" wrapText="1"/>
    </xf>
    <xf numFmtId="0" fontId="22" fillId="0" borderId="17"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24" fillId="0" borderId="1" xfId="0" applyFont="1" applyBorder="1" applyAlignment="1">
      <alignment horizontal="left"/>
    </xf>
    <xf numFmtId="0" fontId="19" fillId="0" borderId="2" xfId="0" applyFont="1" applyBorder="1" applyAlignment="1">
      <alignment horizontal="center" vertical="center" wrapText="1"/>
    </xf>
    <xf numFmtId="0" fontId="19" fillId="0" borderId="2" xfId="0" applyFont="1" applyBorder="1" applyAlignment="1">
      <alignment horizontal="left" vertical="center"/>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7" xfId="0" applyFont="1" applyBorder="1" applyAlignment="1">
      <alignment horizontal="center" vertical="center"/>
    </xf>
    <xf numFmtId="0" fontId="0" fillId="0" borderId="3" xfId="0" applyBorder="1" applyAlignment="1">
      <alignment horizontal="center" vertical="center" wrapText="1"/>
    </xf>
    <xf numFmtId="0" fontId="0" fillId="0" borderId="17"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5" fillId="0" borderId="17" xfId="0" applyFont="1" applyBorder="1" applyAlignment="1">
      <alignment horizontal="center" vertical="center"/>
    </xf>
    <xf numFmtId="0" fontId="5" fillId="0" borderId="3" xfId="0" applyFont="1" applyBorder="1" applyAlignment="1">
      <alignment horizontal="left" vertical="center"/>
    </xf>
    <xf numFmtId="0" fontId="5" fillId="0" borderId="17" xfId="0" applyFont="1" applyBorder="1" applyAlignment="1">
      <alignment horizontal="left" vertical="center"/>
    </xf>
    <xf numFmtId="0" fontId="5" fillId="0" borderId="4" xfId="0" applyFont="1" applyBorder="1" applyAlignment="1">
      <alignment horizontal="left" vertical="center"/>
    </xf>
    <xf numFmtId="0" fontId="25" fillId="0" borderId="2" xfId="0" applyFont="1" applyBorder="1" applyAlignment="1">
      <alignment horizontal="center" vertical="center" textRotation="255"/>
    </xf>
    <xf numFmtId="0" fontId="0" fillId="5" borderId="3"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4" xfId="0" applyFill="1" applyBorder="1" applyAlignment="1">
      <alignment horizontal="center" vertical="center" wrapText="1"/>
    </xf>
    <xf numFmtId="0" fontId="0" fillId="0" borderId="2" xfId="0" applyBorder="1" applyAlignment="1">
      <alignment horizontal="center" vertical="center" textRotation="255"/>
    </xf>
    <xf numFmtId="0" fontId="7" fillId="0" borderId="3" xfId="0" applyFont="1" applyBorder="1" applyAlignment="1">
      <alignment horizontal="left" vertical="center"/>
    </xf>
    <xf numFmtId="0" fontId="7" fillId="0" borderId="17" xfId="0" applyFont="1" applyBorder="1" applyAlignment="1">
      <alignment horizontal="left" vertical="center"/>
    </xf>
    <xf numFmtId="0" fontId="7" fillId="0" borderId="4" xfId="0" applyFont="1" applyBorder="1" applyAlignment="1">
      <alignment horizontal="left" vertical="center"/>
    </xf>
    <xf numFmtId="0" fontId="0" fillId="0" borderId="5" xfId="0" applyBorder="1" applyAlignment="1">
      <alignment horizontal="center" vertical="center"/>
    </xf>
    <xf numFmtId="0" fontId="0" fillId="0" borderId="22" xfId="0" applyBorder="1" applyAlignment="1">
      <alignment horizontal="center" vertical="center"/>
    </xf>
    <xf numFmtId="0" fontId="16" fillId="5" borderId="18" xfId="0" applyFont="1" applyFill="1" applyBorder="1" applyAlignment="1">
      <alignment horizontal="center" vertical="center"/>
    </xf>
    <xf numFmtId="0" fontId="16" fillId="5" borderId="20" xfId="0" applyFont="1" applyFill="1" applyBorder="1" applyAlignment="1">
      <alignment horizontal="center" vertical="center"/>
    </xf>
    <xf numFmtId="0" fontId="16" fillId="2" borderId="7" xfId="0" applyFont="1" applyFill="1" applyBorder="1" applyAlignment="1">
      <alignment horizontal="center" vertical="center"/>
    </xf>
    <xf numFmtId="0" fontId="19" fillId="5" borderId="2" xfId="0" applyFont="1" applyFill="1" applyBorder="1" applyAlignment="1">
      <alignment horizontal="center" vertical="center"/>
    </xf>
    <xf numFmtId="0" fontId="16" fillId="5" borderId="3" xfId="0" applyFont="1" applyFill="1" applyBorder="1" applyAlignment="1">
      <alignment horizontal="left" vertical="center" wrapText="1"/>
    </xf>
    <xf numFmtId="0" fontId="16" fillId="5" borderId="17"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17"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19" fillId="0" borderId="1"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8" xfId="0" applyFont="1" applyBorder="1" applyAlignment="1">
      <alignment horizontal="left"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0" fontId="19" fillId="2" borderId="7" xfId="0" applyFont="1" applyFill="1" applyBorder="1" applyAlignment="1">
      <alignment horizontal="center" vertical="center"/>
    </xf>
    <xf numFmtId="0" fontId="19" fillId="5" borderId="7" xfId="0" applyFont="1" applyFill="1" applyBorder="1" applyAlignment="1">
      <alignment horizontal="center" vertical="center"/>
    </xf>
    <xf numFmtId="0" fontId="19" fillId="0" borderId="14" xfId="0" applyFont="1" applyBorder="1" applyAlignment="1">
      <alignment horizontal="left" vertical="center"/>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2" borderId="16" xfId="0" applyFont="1" applyFill="1" applyBorder="1" applyAlignment="1">
      <alignment horizontal="center" vertical="center"/>
    </xf>
    <xf numFmtId="0" fontId="19" fillId="5" borderId="16" xfId="0" applyFont="1" applyFill="1" applyBorder="1" applyAlignment="1">
      <alignment horizontal="center" vertical="center"/>
    </xf>
    <xf numFmtId="0" fontId="19" fillId="2" borderId="2" xfId="0" applyFont="1" applyFill="1" applyBorder="1" applyAlignment="1">
      <alignment vertical="center"/>
    </xf>
    <xf numFmtId="0" fontId="19" fillId="0" borderId="3" xfId="0" applyFont="1" applyBorder="1" applyAlignment="1">
      <alignment horizontal="left" vertical="center"/>
    </xf>
    <xf numFmtId="0" fontId="19" fillId="0" borderId="17" xfId="0" applyFont="1" applyBorder="1" applyAlignment="1">
      <alignment horizontal="left" vertical="center"/>
    </xf>
    <xf numFmtId="0" fontId="19" fillId="0" borderId="4" xfId="0" applyFont="1" applyBorder="1" applyAlignment="1">
      <alignment horizontal="left" vertical="center"/>
    </xf>
    <xf numFmtId="0" fontId="19" fillId="5" borderId="13" xfId="0" applyFont="1" applyFill="1" applyBorder="1" applyAlignment="1">
      <alignment horizontal="center" vertical="center"/>
    </xf>
    <xf numFmtId="0" fontId="19" fillId="0" borderId="17" xfId="0" applyFont="1" applyBorder="1" applyAlignment="1">
      <alignment horizontal="center" vertical="center"/>
    </xf>
    <xf numFmtId="0" fontId="19" fillId="0" borderId="21" xfId="0" applyFont="1" applyBorder="1" applyAlignment="1">
      <alignment horizontal="center" vertical="center"/>
    </xf>
    <xf numFmtId="0" fontId="19" fillId="0" borderId="7" xfId="0" applyFont="1" applyBorder="1" applyAlignment="1">
      <alignment horizontal="center" vertical="center" wrapText="1"/>
    </xf>
    <xf numFmtId="0" fontId="19" fillId="5" borderId="26" xfId="0" applyFont="1" applyFill="1" applyBorder="1" applyAlignment="1">
      <alignment horizontal="center" vertical="center"/>
    </xf>
    <xf numFmtId="0" fontId="19" fillId="0" borderId="16" xfId="0" applyFont="1" applyBorder="1" applyAlignment="1">
      <alignment horizontal="center" vertical="center" wrapText="1"/>
    </xf>
    <xf numFmtId="0" fontId="19" fillId="5" borderId="27" xfId="0" applyFont="1" applyFill="1" applyBorder="1" applyAlignment="1">
      <alignment horizontal="center" vertical="center"/>
    </xf>
    <xf numFmtId="0" fontId="19" fillId="3" borderId="2" xfId="0" applyFont="1" applyFill="1" applyBorder="1" applyAlignment="1">
      <alignment horizontal="center" vertical="center"/>
    </xf>
    <xf numFmtId="0" fontId="16" fillId="5" borderId="3" xfId="0" applyFont="1" applyFill="1" applyBorder="1" applyAlignment="1">
      <alignment horizontal="left" vertical="center"/>
    </xf>
    <xf numFmtId="0" fontId="16" fillId="5" borderId="17" xfId="0" applyFont="1" applyFill="1" applyBorder="1" applyAlignment="1">
      <alignment horizontal="left" vertical="center"/>
    </xf>
    <xf numFmtId="0" fontId="16" fillId="5" borderId="4" xfId="0" applyFont="1" applyFill="1" applyBorder="1" applyAlignment="1">
      <alignment horizontal="left" vertical="center"/>
    </xf>
    <xf numFmtId="0" fontId="16" fillId="5" borderId="19" xfId="0" applyFont="1" applyFill="1" applyBorder="1" applyAlignment="1">
      <alignment horizontal="center" vertical="center"/>
    </xf>
    <xf numFmtId="0" fontId="19" fillId="5" borderId="3" xfId="0" applyFont="1" applyFill="1" applyBorder="1" applyAlignment="1">
      <alignment horizontal="left" vertical="center" wrapText="1"/>
    </xf>
    <xf numFmtId="0" fontId="19" fillId="5" borderId="17" xfId="0" applyFont="1" applyFill="1" applyBorder="1" applyAlignment="1">
      <alignment horizontal="left" vertical="center" wrapText="1"/>
    </xf>
    <xf numFmtId="0" fontId="19" fillId="5" borderId="4" xfId="0" applyFont="1" applyFill="1" applyBorder="1" applyAlignment="1">
      <alignment horizontal="left" vertical="center" wrapText="1"/>
    </xf>
    <xf numFmtId="0" fontId="19" fillId="5" borderId="3"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4" xfId="0" applyFont="1" applyFill="1" applyBorder="1" applyAlignment="1">
      <alignment horizontal="left" vertical="center"/>
    </xf>
    <xf numFmtId="0" fontId="19" fillId="5" borderId="18" xfId="0" applyFont="1" applyFill="1" applyBorder="1" applyAlignment="1">
      <alignment horizontal="center" vertical="center"/>
    </xf>
    <xf numFmtId="0" fontId="19" fillId="5" borderId="19" xfId="0" applyFont="1" applyFill="1" applyBorder="1" applyAlignment="1">
      <alignment horizontal="center" vertical="center"/>
    </xf>
    <xf numFmtId="0" fontId="19" fillId="5" borderId="20" xfId="0" applyFont="1" applyFill="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23" xfId="0" applyFont="1" applyBorder="1" applyAlignment="1">
      <alignment horizontal="center" vertical="center"/>
    </xf>
    <xf numFmtId="0" fontId="19" fillId="0" borderId="25" xfId="0" applyFont="1" applyBorder="1" applyAlignment="1">
      <alignment horizontal="center" vertical="center"/>
    </xf>
    <xf numFmtId="0" fontId="19" fillId="0" borderId="24" xfId="0" applyFont="1" applyBorder="1" applyAlignment="1">
      <alignment horizontal="center" vertical="center"/>
    </xf>
    <xf numFmtId="0" fontId="19" fillId="0" borderId="13" xfId="0" applyFont="1" applyBorder="1" applyAlignment="1">
      <alignment horizontal="center" vertical="center"/>
    </xf>
    <xf numFmtId="0" fontId="19" fillId="0" borderId="3" xfId="0" applyFont="1" applyBorder="1" applyAlignment="1">
      <alignment vertical="center" wrapText="1"/>
    </xf>
    <xf numFmtId="0" fontId="19" fillId="2" borderId="3" xfId="0" applyFont="1" applyFill="1" applyBorder="1" applyAlignment="1">
      <alignment vertical="center"/>
    </xf>
    <xf numFmtId="0" fontId="26" fillId="0" borderId="2" xfId="0" applyFont="1" applyBorder="1" applyAlignment="1">
      <alignment vertical="center"/>
    </xf>
    <xf numFmtId="0" fontId="15" fillId="5" borderId="2" xfId="0" applyFont="1" applyFill="1" applyBorder="1" applyAlignment="1">
      <alignment horizontal="left" vertical="center" wrapText="1"/>
    </xf>
    <xf numFmtId="0" fontId="16" fillId="3" borderId="2" xfId="0" applyFont="1" applyFill="1" applyBorder="1" applyAlignment="1">
      <alignment horizontal="center" vertical="center"/>
    </xf>
    <xf numFmtId="0" fontId="36" fillId="0" borderId="0" xfId="0" applyFont="1" applyAlignment="1">
      <alignment horizontal="left" vertical="center"/>
    </xf>
    <xf numFmtId="0" fontId="1" fillId="0" borderId="3" xfId="0" applyFont="1" applyBorder="1" applyAlignment="1">
      <alignment horizontal="center"/>
    </xf>
    <xf numFmtId="0" fontId="1" fillId="0" borderId="17" xfId="0" applyFont="1" applyBorder="1" applyAlignment="1">
      <alignment horizontal="center"/>
    </xf>
    <xf numFmtId="0" fontId="1" fillId="0" borderId="4" xfId="0" applyFont="1" applyBorder="1" applyAlignment="1">
      <alignment horizontal="center"/>
    </xf>
    <xf numFmtId="0" fontId="5" fillId="5" borderId="2" xfId="0" applyFont="1" applyFill="1" applyBorder="1" applyAlignment="1">
      <alignment vertical="center" wrapText="1" shrinkToFit="1"/>
    </xf>
    <xf numFmtId="0" fontId="37" fillId="0" borderId="2" xfId="0" applyFont="1" applyBorder="1" applyAlignment="1">
      <alignment horizontal="center" vertical="center"/>
    </xf>
    <xf numFmtId="0" fontId="5" fillId="5" borderId="2" xfId="0" applyFont="1" applyFill="1" applyBorder="1" applyAlignment="1">
      <alignment vertical="center" wrapText="1"/>
    </xf>
    <xf numFmtId="0" fontId="5" fillId="5" borderId="2"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9"/>
  <sheetViews>
    <sheetView tabSelected="1" workbookViewId="0">
      <selection activeCell="B9" sqref="B9"/>
    </sheetView>
  </sheetViews>
  <sheetFormatPr defaultColWidth="3.125" defaultRowHeight="18.75"/>
  <cols>
    <col min="1" max="1" width="3.625" style="4" customWidth="1"/>
    <col min="2" max="2" width="6.625" style="4" customWidth="1"/>
    <col min="3" max="3" width="7.75" style="4" customWidth="1"/>
    <col min="4" max="4" width="8.75" style="4" customWidth="1"/>
    <col min="5" max="5" width="3.625" style="4" customWidth="1"/>
    <col min="6" max="6" width="3.125" style="4"/>
    <col min="7" max="7" width="12.875" style="4" customWidth="1"/>
    <col min="8" max="8" width="3.125" style="4"/>
    <col min="9" max="9" width="12.875" style="4" customWidth="1"/>
    <col min="10" max="10" width="3.125" style="4"/>
    <col min="11" max="11" width="12.875" style="4" customWidth="1"/>
    <col min="12" max="12" width="3.125" style="4"/>
    <col min="13" max="13" width="7.875" style="4" customWidth="1"/>
    <col min="14" max="14" width="5.625" style="4" customWidth="1"/>
    <col min="15" max="15" width="3.125" style="70" customWidth="1"/>
    <col min="16" max="16" width="12.875" style="4" customWidth="1"/>
    <col min="17" max="17" width="5.25" style="4" bestFit="1" customWidth="1"/>
    <col min="18" max="18" width="5.875" style="4" bestFit="1" customWidth="1"/>
    <col min="19" max="16384" width="3.125" style="4"/>
  </cols>
  <sheetData>
    <row r="1" spans="1:19" ht="18" customHeight="1">
      <c r="A1" s="1" t="s">
        <v>0</v>
      </c>
      <c r="B1" s="2"/>
      <c r="C1" s="2"/>
      <c r="D1"/>
      <c r="E1" s="3"/>
      <c r="F1"/>
      <c r="G1"/>
      <c r="H1"/>
      <c r="I1"/>
      <c r="J1"/>
      <c r="K1"/>
      <c r="L1"/>
      <c r="M1"/>
      <c r="N1"/>
      <c r="P1" s="166"/>
      <c r="Q1" s="166"/>
      <c r="R1" s="166"/>
      <c r="S1"/>
    </row>
    <row r="2" spans="1:19" ht="18" customHeight="1">
      <c r="A2" s="1"/>
      <c r="B2" s="2"/>
      <c r="C2" s="2"/>
      <c r="D2"/>
      <c r="E2" s="3"/>
      <c r="F2"/>
      <c r="G2"/>
      <c r="H2"/>
      <c r="I2"/>
      <c r="J2"/>
      <c r="K2"/>
      <c r="L2"/>
      <c r="M2"/>
      <c r="N2" s="166" t="s">
        <v>1</v>
      </c>
      <c r="O2" s="166"/>
      <c r="P2" s="166"/>
      <c r="Q2" s="166"/>
      <c r="R2" s="5"/>
      <c r="S2"/>
    </row>
    <row r="3" spans="1:19" ht="13.7" customHeight="1">
      <c r="B3" s="167" t="s">
        <v>2</v>
      </c>
      <c r="C3" s="167"/>
      <c r="D3" s="167"/>
      <c r="E3" s="167"/>
      <c r="F3" s="167"/>
      <c r="G3" s="167"/>
      <c r="H3" s="167"/>
      <c r="I3" s="167"/>
      <c r="J3" s="167"/>
      <c r="M3" s="134" t="s">
        <v>3</v>
      </c>
      <c r="N3" s="222"/>
      <c r="O3" s="222"/>
      <c r="P3" s="222"/>
      <c r="Q3" s="222"/>
      <c r="R3" s="222"/>
    </row>
    <row r="4" spans="1:19" ht="13.7" customHeight="1">
      <c r="A4" s="7"/>
      <c r="B4" s="168" t="s">
        <v>4</v>
      </c>
      <c r="C4" s="168"/>
      <c r="D4" s="168"/>
      <c r="E4" s="168"/>
      <c r="F4" s="168"/>
      <c r="G4" s="168"/>
      <c r="H4" s="168"/>
      <c r="I4" s="168"/>
      <c r="J4" s="168"/>
      <c r="M4" s="219" t="s">
        <v>5</v>
      </c>
      <c r="N4" s="223" t="s">
        <v>446</v>
      </c>
      <c r="O4" s="223"/>
      <c r="P4" s="223"/>
      <c r="Q4" s="223"/>
      <c r="R4" s="223"/>
    </row>
    <row r="5" spans="1:19" ht="13.7" customHeight="1">
      <c r="B5" s="167"/>
      <c r="C5" s="167"/>
      <c r="D5" s="167"/>
      <c r="E5" s="167"/>
      <c r="F5" s="167"/>
      <c r="G5" s="167"/>
      <c r="H5" s="167"/>
      <c r="I5" s="167"/>
      <c r="J5" s="167"/>
      <c r="L5" s="6"/>
      <c r="M5" s="220"/>
      <c r="N5" s="223" t="s">
        <v>447</v>
      </c>
      <c r="O5" s="223"/>
      <c r="P5" s="223"/>
      <c r="Q5" s="223"/>
      <c r="R5" s="223"/>
    </row>
    <row r="6" spans="1:19" ht="13.7" customHeight="1">
      <c r="L6" s="6"/>
      <c r="M6" s="221"/>
      <c r="N6" s="223" t="s">
        <v>7</v>
      </c>
      <c r="O6" s="223"/>
      <c r="P6" s="223"/>
      <c r="Q6" s="223"/>
      <c r="R6" s="223"/>
    </row>
    <row r="7" spans="1:19" ht="24.75" customHeight="1">
      <c r="A7" s="185" t="s">
        <v>8</v>
      </c>
      <c r="B7" s="185"/>
      <c r="C7" s="185"/>
      <c r="D7" s="185"/>
      <c r="E7" s="185"/>
      <c r="F7" s="185"/>
      <c r="G7" s="185"/>
      <c r="H7" s="185"/>
      <c r="I7" s="185"/>
      <c r="J7" s="185"/>
      <c r="K7" s="185"/>
      <c r="L7" s="185"/>
      <c r="M7" s="185"/>
      <c r="N7" s="185"/>
      <c r="O7" s="185"/>
      <c r="P7" s="185"/>
      <c r="Q7" s="185"/>
      <c r="R7" s="185"/>
    </row>
    <row r="8" spans="1:19" ht="24.75" customHeight="1">
      <c r="A8" s="8"/>
      <c r="B8" s="8"/>
      <c r="C8" s="8"/>
      <c r="D8" s="8"/>
      <c r="E8" s="8"/>
      <c r="F8" s="8"/>
      <c r="G8" s="8"/>
      <c r="H8" s="8"/>
      <c r="I8" s="8"/>
      <c r="J8" s="8"/>
      <c r="K8" s="8"/>
      <c r="L8" s="8"/>
      <c r="M8" s="8"/>
      <c r="N8" s="8"/>
      <c r="O8" s="109"/>
      <c r="P8" s="8"/>
    </row>
    <row r="9" spans="1:19" ht="18.75" customHeight="1">
      <c r="B9" s="38" t="s">
        <v>407</v>
      </c>
      <c r="C9" s="10"/>
    </row>
    <row r="10" spans="1:19" ht="29.25" customHeight="1">
      <c r="A10" s="118"/>
      <c r="B10" s="188" t="s">
        <v>212</v>
      </c>
      <c r="C10" s="189"/>
      <c r="D10" s="183"/>
      <c r="E10" s="186" t="s">
        <v>10</v>
      </c>
      <c r="F10" s="171" t="s">
        <v>11</v>
      </c>
      <c r="G10" s="172"/>
      <c r="H10" s="171" t="s">
        <v>12</v>
      </c>
      <c r="I10" s="172"/>
      <c r="J10" s="171" t="s">
        <v>13</v>
      </c>
      <c r="K10" s="172"/>
      <c r="L10" s="171" t="s">
        <v>393</v>
      </c>
      <c r="M10" s="175"/>
      <c r="N10" s="172"/>
      <c r="O10" s="171" t="s">
        <v>394</v>
      </c>
      <c r="P10" s="172"/>
      <c r="Q10" s="162" t="s">
        <v>14</v>
      </c>
      <c r="R10" s="162"/>
    </row>
    <row r="11" spans="1:19" ht="21.75" customHeight="1">
      <c r="A11" s="119"/>
      <c r="B11" s="190"/>
      <c r="C11" s="191"/>
      <c r="D11" s="184"/>
      <c r="E11" s="187"/>
      <c r="F11" s="173"/>
      <c r="G11" s="174"/>
      <c r="H11" s="173"/>
      <c r="I11" s="174"/>
      <c r="J11" s="173"/>
      <c r="K11" s="174"/>
      <c r="L11" s="173"/>
      <c r="M11" s="176"/>
      <c r="N11" s="174"/>
      <c r="O11" s="173"/>
      <c r="P11" s="174"/>
      <c r="Q11" s="11" t="s">
        <v>385</v>
      </c>
      <c r="R11" s="384" t="s">
        <v>386</v>
      </c>
    </row>
    <row r="12" spans="1:19" ht="20.25" customHeight="1">
      <c r="A12" s="192" t="s">
        <v>15</v>
      </c>
      <c r="B12" s="188" t="s">
        <v>16</v>
      </c>
      <c r="C12" s="189"/>
      <c r="D12" s="183"/>
      <c r="E12" s="11">
        <v>2</v>
      </c>
      <c r="F12" s="169"/>
      <c r="G12" s="183" t="s">
        <v>17</v>
      </c>
      <c r="H12" s="169"/>
      <c r="I12" s="183" t="s">
        <v>18</v>
      </c>
      <c r="J12" s="169"/>
      <c r="K12" s="183" t="s">
        <v>19</v>
      </c>
      <c r="L12" s="177"/>
      <c r="M12" s="178"/>
      <c r="N12" s="179"/>
      <c r="O12" s="177"/>
      <c r="P12" s="179"/>
      <c r="Q12" s="228" t="str">
        <f>IF(F12="○",2,IF(H12="○",6,IF(J12="○",10,"")))</f>
        <v/>
      </c>
      <c r="R12" s="226" t="str">
        <f>IF(F12="○",1,IF(H12="○",3,IF(J12="○",5,"")))</f>
        <v/>
      </c>
    </row>
    <row r="13" spans="1:19" ht="17.25" customHeight="1">
      <c r="A13" s="193"/>
      <c r="B13" s="190"/>
      <c r="C13" s="191"/>
      <c r="D13" s="184"/>
      <c r="E13" s="11">
        <v>1</v>
      </c>
      <c r="F13" s="170"/>
      <c r="G13" s="184"/>
      <c r="H13" s="170"/>
      <c r="I13" s="184"/>
      <c r="J13" s="170"/>
      <c r="K13" s="184"/>
      <c r="L13" s="180"/>
      <c r="M13" s="181"/>
      <c r="N13" s="182"/>
      <c r="O13" s="180"/>
      <c r="P13" s="182"/>
      <c r="Q13" s="229"/>
      <c r="R13" s="227"/>
    </row>
    <row r="14" spans="1:19" ht="35.25" customHeight="1">
      <c r="A14" s="23" t="s">
        <v>20</v>
      </c>
      <c r="B14" s="240" t="s">
        <v>316</v>
      </c>
      <c r="C14" s="241"/>
      <c r="D14" s="242"/>
      <c r="E14" s="23">
        <v>2</v>
      </c>
      <c r="F14" s="381"/>
      <c r="G14" s="382"/>
      <c r="H14" s="381"/>
      <c r="I14" s="382"/>
      <c r="J14" s="381"/>
      <c r="K14" s="382"/>
      <c r="L14" s="383"/>
      <c r="M14" s="217" t="s">
        <v>317</v>
      </c>
      <c r="N14" s="232"/>
      <c r="O14" s="224"/>
      <c r="P14" s="225"/>
      <c r="Q14" s="13" t="str">
        <f>IF(L14="○",20,"")</f>
        <v/>
      </c>
      <c r="R14" s="120"/>
    </row>
    <row r="15" spans="1:19" ht="20.25" customHeight="1">
      <c r="A15" s="11" t="s">
        <v>24</v>
      </c>
      <c r="B15" s="160" t="s">
        <v>21</v>
      </c>
      <c r="C15" s="160"/>
      <c r="D15" s="160"/>
      <c r="E15" s="11">
        <v>1</v>
      </c>
      <c r="F15" s="15"/>
      <c r="G15" s="11" t="s">
        <v>22</v>
      </c>
      <c r="H15" s="12"/>
      <c r="I15" s="11" t="s">
        <v>23</v>
      </c>
      <c r="J15" s="161"/>
      <c r="K15" s="161"/>
      <c r="L15" s="161"/>
      <c r="M15" s="161"/>
      <c r="N15" s="161"/>
      <c r="O15" s="161"/>
      <c r="P15" s="161"/>
      <c r="Q15" s="13" t="str">
        <f>IF(F15="○",1,IF(H15="○",3,""))</f>
        <v/>
      </c>
      <c r="R15" s="120"/>
    </row>
    <row r="16" spans="1:19" ht="34.5" customHeight="1">
      <c r="A16" s="11" t="s">
        <v>29</v>
      </c>
      <c r="B16" s="160" t="s">
        <v>25</v>
      </c>
      <c r="C16" s="160"/>
      <c r="D16" s="160"/>
      <c r="E16" s="11">
        <v>1</v>
      </c>
      <c r="F16" s="12"/>
      <c r="G16" s="16" t="s">
        <v>26</v>
      </c>
      <c r="H16" s="15"/>
      <c r="I16" s="16" t="s">
        <v>27</v>
      </c>
      <c r="J16" s="12"/>
      <c r="K16" s="11" t="s">
        <v>28</v>
      </c>
      <c r="L16" s="161"/>
      <c r="M16" s="161"/>
      <c r="N16" s="161"/>
      <c r="O16" s="161"/>
      <c r="P16" s="161"/>
      <c r="Q16" s="13" t="str">
        <f>IF(F16="○",1,IF(H16="○",3,IF(J16="○",5,"")))</f>
        <v/>
      </c>
      <c r="R16" s="120"/>
    </row>
    <row r="17" spans="1:20" ht="21.2" customHeight="1">
      <c r="A17" s="11" t="s">
        <v>32</v>
      </c>
      <c r="B17" s="160" t="s">
        <v>30</v>
      </c>
      <c r="C17" s="160"/>
      <c r="D17" s="160"/>
      <c r="E17" s="11">
        <v>3</v>
      </c>
      <c r="F17" s="12"/>
      <c r="G17" s="11" t="s">
        <v>449</v>
      </c>
      <c r="H17" s="15"/>
      <c r="I17" s="11" t="s">
        <v>450</v>
      </c>
      <c r="J17" s="161"/>
      <c r="K17" s="161"/>
      <c r="L17" s="15"/>
      <c r="M17" s="216" t="s">
        <v>31</v>
      </c>
      <c r="N17" s="232"/>
      <c r="O17" s="161"/>
      <c r="P17" s="161"/>
      <c r="Q17" s="13" t="str">
        <f>IF(F17="○",3,IF(H17="○",9,IF(L17="○",30,"")))</f>
        <v/>
      </c>
      <c r="R17" s="120"/>
    </row>
    <row r="18" spans="1:20" ht="34.5" customHeight="1">
      <c r="A18" s="11" t="s">
        <v>37</v>
      </c>
      <c r="B18" s="160" t="s">
        <v>33</v>
      </c>
      <c r="C18" s="160"/>
      <c r="D18" s="160"/>
      <c r="E18" s="11">
        <v>2</v>
      </c>
      <c r="F18" s="15"/>
      <c r="G18" s="11" t="s">
        <v>34</v>
      </c>
      <c r="H18" s="15"/>
      <c r="I18" s="11" t="s">
        <v>35</v>
      </c>
      <c r="J18" s="12"/>
      <c r="K18" s="11" t="s">
        <v>36</v>
      </c>
      <c r="L18" s="15"/>
      <c r="M18" s="257" t="s">
        <v>457</v>
      </c>
      <c r="N18" s="232"/>
      <c r="O18" s="162"/>
      <c r="P18" s="162"/>
      <c r="Q18" s="13" t="str">
        <f>IF(F18="○",2,IF(H18="○",6,IF(J18="○",10,IF(L18="○",20,""))))</f>
        <v/>
      </c>
      <c r="R18" s="120"/>
    </row>
    <row r="19" spans="1:20" ht="21.2" customHeight="1">
      <c r="A19" s="11" t="s">
        <v>40</v>
      </c>
      <c r="B19" s="160" t="s">
        <v>38</v>
      </c>
      <c r="C19" s="160"/>
      <c r="D19" s="160"/>
      <c r="E19" s="11">
        <v>5</v>
      </c>
      <c r="F19" s="12"/>
      <c r="G19" s="11" t="s">
        <v>39</v>
      </c>
      <c r="H19" s="161"/>
      <c r="I19" s="161"/>
      <c r="J19" s="161"/>
      <c r="K19" s="161"/>
      <c r="L19" s="161"/>
      <c r="M19" s="161"/>
      <c r="N19" s="161"/>
      <c r="O19" s="161"/>
      <c r="P19" s="161"/>
      <c r="Q19" s="13" t="str">
        <f>IF(F19="○",5,"")</f>
        <v/>
      </c>
      <c r="R19" s="120"/>
    </row>
    <row r="20" spans="1:20" ht="42" customHeight="1">
      <c r="A20" s="11" t="s">
        <v>45</v>
      </c>
      <c r="B20" s="160" t="s">
        <v>41</v>
      </c>
      <c r="C20" s="160"/>
      <c r="D20" s="160"/>
      <c r="E20" s="11">
        <v>1</v>
      </c>
      <c r="F20" s="15"/>
      <c r="G20" s="16" t="s">
        <v>42</v>
      </c>
      <c r="H20" s="12"/>
      <c r="I20" s="16" t="s">
        <v>43</v>
      </c>
      <c r="J20" s="15"/>
      <c r="K20" s="11" t="s">
        <v>44</v>
      </c>
      <c r="L20" s="161"/>
      <c r="M20" s="161"/>
      <c r="N20" s="161"/>
      <c r="O20" s="161"/>
      <c r="P20" s="161"/>
      <c r="Q20" s="13" t="str">
        <f>IF(F20="○",1,IF(H20="○",3,IF(J20="○",5,"")))</f>
        <v/>
      </c>
      <c r="R20" s="120"/>
    </row>
    <row r="21" spans="1:20" ht="21.2" customHeight="1">
      <c r="A21" s="11" t="s">
        <v>49</v>
      </c>
      <c r="B21" s="160" t="s">
        <v>46</v>
      </c>
      <c r="C21" s="160"/>
      <c r="D21" s="160"/>
      <c r="E21" s="11">
        <v>1</v>
      </c>
      <c r="F21" s="15"/>
      <c r="G21" s="11" t="s">
        <v>47</v>
      </c>
      <c r="H21" s="15"/>
      <c r="I21" s="11" t="s">
        <v>48</v>
      </c>
      <c r="J21" s="15"/>
      <c r="K21" s="11" t="s">
        <v>119</v>
      </c>
      <c r="L21" s="12"/>
      <c r="M21" s="216" t="s">
        <v>362</v>
      </c>
      <c r="N21" s="232"/>
      <c r="O21" s="111"/>
      <c r="P21" s="23" t="s">
        <v>363</v>
      </c>
      <c r="Q21" s="13" t="str">
        <f>IF(F21="○",1,IF(H21="○",3,IF(J21="○",5,IF(L21="○",10,IF(O21="○",15,"")))))</f>
        <v/>
      </c>
      <c r="R21" s="120"/>
    </row>
    <row r="22" spans="1:20" ht="27" customHeight="1">
      <c r="A22" s="192" t="s">
        <v>57</v>
      </c>
      <c r="B22" s="160" t="s">
        <v>50</v>
      </c>
      <c r="C22" s="160"/>
      <c r="D22" s="160"/>
      <c r="E22" s="162">
        <v>2</v>
      </c>
      <c r="F22" s="197"/>
      <c r="G22" s="162" t="s">
        <v>51</v>
      </c>
      <c r="H22" s="197"/>
      <c r="I22" s="162" t="s">
        <v>52</v>
      </c>
      <c r="J22" s="197"/>
      <c r="K22" s="162" t="s">
        <v>53</v>
      </c>
      <c r="L22" s="198" t="s">
        <v>54</v>
      </c>
      <c r="M22" s="198"/>
      <c r="N22" s="198"/>
      <c r="O22" s="198"/>
      <c r="P22" s="198"/>
      <c r="Q22" s="194" t="str">
        <f>IF(F22="○",2,IF(H22="○",6,IF(J22="○",10,"")))</f>
        <v/>
      </c>
      <c r="R22" s="195"/>
    </row>
    <row r="23" spans="1:20" ht="18" customHeight="1">
      <c r="A23" s="193"/>
      <c r="B23" s="160"/>
      <c r="C23" s="160"/>
      <c r="D23" s="160"/>
      <c r="E23" s="162"/>
      <c r="F23" s="197"/>
      <c r="G23" s="162"/>
      <c r="H23" s="197"/>
      <c r="I23" s="162"/>
      <c r="J23" s="197"/>
      <c r="K23" s="162"/>
      <c r="L23" s="17" t="s">
        <v>55</v>
      </c>
      <c r="M23" s="196"/>
      <c r="N23" s="196"/>
      <c r="O23" s="18" t="s">
        <v>56</v>
      </c>
      <c r="P23" s="19" t="s">
        <v>120</v>
      </c>
      <c r="Q23" s="194"/>
      <c r="R23" s="195"/>
    </row>
    <row r="24" spans="1:20" ht="45" customHeight="1">
      <c r="A24" s="11" t="s">
        <v>61</v>
      </c>
      <c r="B24" s="160" t="s">
        <v>58</v>
      </c>
      <c r="C24" s="160"/>
      <c r="D24" s="160"/>
      <c r="E24" s="11">
        <v>1</v>
      </c>
      <c r="F24" s="15"/>
      <c r="G24" s="11" t="s">
        <v>59</v>
      </c>
      <c r="H24" s="12"/>
      <c r="I24" s="20" t="s">
        <v>118</v>
      </c>
      <c r="J24" s="15"/>
      <c r="K24" s="11" t="s">
        <v>60</v>
      </c>
      <c r="L24" s="161"/>
      <c r="M24" s="161"/>
      <c r="N24" s="161"/>
      <c r="O24" s="161"/>
      <c r="P24" s="161"/>
      <c r="Q24" s="13" t="str">
        <f>IF(F24="○",1,IF(H24="○",3,IF(J24="○",5,"")))</f>
        <v/>
      </c>
      <c r="R24" s="142" t="str">
        <f>IF(F24="○",1,IF(H24="○",3,IF(J24="○",5,"")))</f>
        <v/>
      </c>
    </row>
    <row r="25" spans="1:20" ht="34.5" customHeight="1">
      <c r="A25" s="11" t="s">
        <v>66</v>
      </c>
      <c r="B25" s="212" t="s">
        <v>62</v>
      </c>
      <c r="C25" s="212"/>
      <c r="D25" s="212"/>
      <c r="E25" s="21">
        <v>1</v>
      </c>
      <c r="F25" s="22"/>
      <c r="G25" s="21" t="s">
        <v>63</v>
      </c>
      <c r="H25" s="22"/>
      <c r="I25" s="21" t="s">
        <v>64</v>
      </c>
      <c r="J25" s="22"/>
      <c r="K25" s="21" t="s">
        <v>65</v>
      </c>
      <c r="L25" s="165"/>
      <c r="M25" s="165"/>
      <c r="N25" s="165"/>
      <c r="O25" s="165"/>
      <c r="P25" s="165"/>
      <c r="Q25" s="13" t="str">
        <f>IF(F25="○",1,IF(H25="○",3,IF(J25="○",5,"")))</f>
        <v/>
      </c>
      <c r="R25" s="142" t="str">
        <f>IF(F25="○",1,IF(H25="○",3,IF(J25="○",5,"")))</f>
        <v/>
      </c>
    </row>
    <row r="26" spans="1:20" ht="32.25" customHeight="1">
      <c r="A26" s="11" t="s">
        <v>73</v>
      </c>
      <c r="B26" s="213" t="s">
        <v>67</v>
      </c>
      <c r="C26" s="213"/>
      <c r="D26" s="213"/>
      <c r="E26" s="21">
        <v>3</v>
      </c>
      <c r="F26" s="22"/>
      <c r="G26" s="21" t="s">
        <v>68</v>
      </c>
      <c r="H26" s="22"/>
      <c r="I26" s="21" t="s">
        <v>69</v>
      </c>
      <c r="J26" s="22"/>
      <c r="K26" s="21" t="s">
        <v>70</v>
      </c>
      <c r="L26" s="12"/>
      <c r="M26" s="214" t="s">
        <v>71</v>
      </c>
      <c r="N26" s="215"/>
      <c r="O26" s="110"/>
      <c r="P26" s="21" t="s">
        <v>72</v>
      </c>
      <c r="Q26" s="13" t="str">
        <f>IF(F26="○",3,IF(H26="○",9,IF(J26="○",15,IF(L26="○",30,IF(O26="○",45,"")))))</f>
        <v/>
      </c>
      <c r="R26" s="143"/>
    </row>
    <row r="27" spans="1:20" ht="32.25" customHeight="1">
      <c r="A27" s="11" t="s">
        <v>387</v>
      </c>
      <c r="B27" s="385" t="s">
        <v>406</v>
      </c>
      <c r="C27" s="386"/>
      <c r="D27" s="387"/>
      <c r="E27" s="21">
        <v>1</v>
      </c>
      <c r="F27" s="26"/>
      <c r="G27" s="21" t="s">
        <v>388</v>
      </c>
      <c r="H27" s="157"/>
      <c r="I27" s="158"/>
      <c r="J27" s="158"/>
      <c r="K27" s="158"/>
      <c r="L27" s="158"/>
      <c r="M27" s="158"/>
      <c r="N27" s="158"/>
      <c r="O27" s="158"/>
      <c r="P27" s="159"/>
      <c r="Q27" s="120"/>
      <c r="R27" s="142" t="str">
        <f>IF(F27=0," ",F27)</f>
        <v xml:space="preserve"> </v>
      </c>
    </row>
    <row r="28" spans="1:20" ht="21.2" customHeight="1">
      <c r="A28" s="11" t="s">
        <v>74</v>
      </c>
      <c r="B28" s="261" t="s">
        <v>458</v>
      </c>
      <c r="C28" s="261"/>
      <c r="D28" s="261"/>
      <c r="E28" s="21">
        <v>1</v>
      </c>
      <c r="F28" s="22"/>
      <c r="G28" s="21" t="s">
        <v>68</v>
      </c>
      <c r="H28" s="22"/>
      <c r="I28" s="21" t="s">
        <v>69</v>
      </c>
      <c r="J28" s="22"/>
      <c r="K28" s="23" t="s">
        <v>70</v>
      </c>
      <c r="L28" s="12"/>
      <c r="M28" s="216" t="s">
        <v>64</v>
      </c>
      <c r="N28" s="217"/>
      <c r="O28" s="111"/>
      <c r="P28" s="23" t="s">
        <v>65</v>
      </c>
      <c r="Q28" s="13" t="str">
        <f>IF(F28="○",1,IF(H28="○",3,IF(J28="○",5,IF(L28="○",10,IF(O28="○",15,"")))))</f>
        <v/>
      </c>
      <c r="R28" s="142" t="str">
        <f>IF(F28="○",1,IF(H28="○",3,IF(J28="○",5,IF(L28="○",10,IF(O28="○",15,"")))))</f>
        <v/>
      </c>
    </row>
    <row r="29" spans="1:20" ht="55.15" customHeight="1">
      <c r="A29" s="11" t="s">
        <v>78</v>
      </c>
      <c r="B29" s="256" t="s">
        <v>459</v>
      </c>
      <c r="C29" s="256"/>
      <c r="D29" s="256"/>
      <c r="E29" s="21">
        <v>1</v>
      </c>
      <c r="F29" s="22"/>
      <c r="G29" s="21" t="s">
        <v>75</v>
      </c>
      <c r="H29" s="12"/>
      <c r="I29" s="21" t="s">
        <v>76</v>
      </c>
      <c r="J29" s="22"/>
      <c r="K29" s="23" t="s">
        <v>77</v>
      </c>
      <c r="L29" s="218"/>
      <c r="M29" s="218"/>
      <c r="N29" s="218"/>
      <c r="O29" s="218"/>
      <c r="P29" s="218"/>
      <c r="Q29" s="13" t="str">
        <f>IF(F29="○",1,IF(H29="○",3,IF(J29="○",5,"")))</f>
        <v/>
      </c>
      <c r="R29" s="142" t="str">
        <f>IF(F29="○",1,IF(H29="○",3,IF(J29="○",5,"")))</f>
        <v/>
      </c>
    </row>
    <row r="30" spans="1:20" ht="34.5" customHeight="1">
      <c r="A30" s="11" t="s">
        <v>84</v>
      </c>
      <c r="B30" s="256" t="s">
        <v>79</v>
      </c>
      <c r="C30" s="256"/>
      <c r="D30" s="256"/>
      <c r="E30" s="21">
        <v>2</v>
      </c>
      <c r="F30" s="22"/>
      <c r="G30" s="25" t="s">
        <v>80</v>
      </c>
      <c r="H30" s="12"/>
      <c r="I30" s="25" t="s">
        <v>81</v>
      </c>
      <c r="J30" s="22"/>
      <c r="K30" s="25" t="s">
        <v>82</v>
      </c>
      <c r="L30" s="22"/>
      <c r="M30" s="163" t="s">
        <v>83</v>
      </c>
      <c r="N30" s="164"/>
      <c r="O30" s="165"/>
      <c r="P30" s="165"/>
      <c r="Q30" s="13" t="str">
        <f>IF(F30="○",2,IF(H30="○",6,IF(J30="○",10,IF(L30="○",20,""))))</f>
        <v/>
      </c>
      <c r="R30" s="143"/>
      <c r="T30" s="7"/>
    </row>
    <row r="31" spans="1:20" ht="34.5" customHeight="1">
      <c r="A31" s="11" t="s">
        <v>389</v>
      </c>
      <c r="B31" s="388" t="s">
        <v>405</v>
      </c>
      <c r="C31" s="389"/>
      <c r="D31" s="390"/>
      <c r="E31" s="21">
        <v>1</v>
      </c>
      <c r="F31" s="26"/>
      <c r="G31" s="21" t="s">
        <v>85</v>
      </c>
      <c r="H31" s="154"/>
      <c r="I31" s="155"/>
      <c r="J31" s="155"/>
      <c r="K31" s="155"/>
      <c r="L31" s="155"/>
      <c r="M31" s="155"/>
      <c r="N31" s="155"/>
      <c r="O31" s="155"/>
      <c r="P31" s="156"/>
      <c r="Q31" s="120"/>
      <c r="R31" s="142" t="str">
        <f>IF(F31=0," ",F31)</f>
        <v xml:space="preserve"> </v>
      </c>
      <c r="T31" s="7"/>
    </row>
    <row r="32" spans="1:20" ht="34.5" customHeight="1">
      <c r="A32" s="11" t="s">
        <v>86</v>
      </c>
      <c r="B32" s="256" t="s">
        <v>460</v>
      </c>
      <c r="C32" s="256"/>
      <c r="D32" s="256"/>
      <c r="E32" s="21">
        <v>2</v>
      </c>
      <c r="F32" s="26"/>
      <c r="G32" s="21" t="s">
        <v>85</v>
      </c>
      <c r="H32" s="207"/>
      <c r="I32" s="208"/>
      <c r="J32" s="209"/>
      <c r="K32" s="209"/>
      <c r="L32" s="209"/>
      <c r="M32" s="209"/>
      <c r="N32" s="209"/>
      <c r="O32" s="209"/>
      <c r="P32" s="210"/>
      <c r="Q32" s="13" t="str">
        <f>IF(F32="","",F32*2)</f>
        <v/>
      </c>
      <c r="R32" s="143"/>
      <c r="T32" s="7"/>
    </row>
    <row r="33" spans="1:18" ht="27" customHeight="1">
      <c r="A33" s="11" t="s">
        <v>88</v>
      </c>
      <c r="B33" s="261" t="s">
        <v>87</v>
      </c>
      <c r="C33" s="261"/>
      <c r="D33" s="261"/>
      <c r="E33" s="21">
        <v>5</v>
      </c>
      <c r="F33" s="26"/>
      <c r="G33" s="21" t="s">
        <v>85</v>
      </c>
      <c r="H33" s="165"/>
      <c r="I33" s="211"/>
      <c r="J33" s="165"/>
      <c r="K33" s="211"/>
      <c r="L33" s="165"/>
      <c r="M33" s="165"/>
      <c r="N33" s="165"/>
      <c r="O33" s="165"/>
      <c r="P33" s="165"/>
      <c r="Q33" s="13" t="str">
        <f>IF(F33="","",F33*5)</f>
        <v/>
      </c>
      <c r="R33" s="143"/>
    </row>
    <row r="34" spans="1:18" ht="27" customHeight="1">
      <c r="A34" s="11" t="s">
        <v>390</v>
      </c>
      <c r="B34" s="391" t="s">
        <v>404</v>
      </c>
      <c r="C34" s="392"/>
      <c r="D34" s="393"/>
      <c r="E34" s="21">
        <v>5</v>
      </c>
      <c r="F34" s="26"/>
      <c r="G34" s="21" t="s">
        <v>85</v>
      </c>
      <c r="H34" s="151"/>
      <c r="I34" s="152"/>
      <c r="J34" s="152"/>
      <c r="K34" s="152"/>
      <c r="L34" s="152"/>
      <c r="M34" s="152"/>
      <c r="N34" s="152"/>
      <c r="O34" s="152"/>
      <c r="P34" s="153"/>
      <c r="Q34" s="120"/>
      <c r="R34" s="142" t="str">
        <f>IF(F34="","",F34*5)</f>
        <v/>
      </c>
    </row>
    <row r="35" spans="1:18" ht="21.2" customHeight="1">
      <c r="A35" s="11" t="s">
        <v>91</v>
      </c>
      <c r="B35" s="261" t="s">
        <v>89</v>
      </c>
      <c r="C35" s="261"/>
      <c r="D35" s="261"/>
      <c r="E35" s="21">
        <v>7</v>
      </c>
      <c r="F35" s="22"/>
      <c r="G35" s="21" t="s">
        <v>90</v>
      </c>
      <c r="H35" s="165"/>
      <c r="I35" s="165"/>
      <c r="J35" s="165"/>
      <c r="K35" s="165"/>
      <c r="L35" s="165"/>
      <c r="M35" s="165"/>
      <c r="N35" s="165"/>
      <c r="O35" s="165"/>
      <c r="P35" s="165"/>
      <c r="Q35" s="13" t="str">
        <f>IF(F35="○",7,"")</f>
        <v/>
      </c>
      <c r="R35" s="143"/>
    </row>
    <row r="36" spans="1:18" ht="36" customHeight="1">
      <c r="A36" s="27" t="s">
        <v>96</v>
      </c>
      <c r="B36" s="256" t="s">
        <v>92</v>
      </c>
      <c r="C36" s="256"/>
      <c r="D36" s="256"/>
      <c r="E36" s="21">
        <v>5</v>
      </c>
      <c r="F36" s="22"/>
      <c r="G36" s="21" t="s">
        <v>93</v>
      </c>
      <c r="H36" s="22"/>
      <c r="I36" s="21" t="s">
        <v>94</v>
      </c>
      <c r="J36" s="22"/>
      <c r="K36" s="21" t="s">
        <v>95</v>
      </c>
      <c r="L36" s="165"/>
      <c r="M36" s="165"/>
      <c r="N36" s="165"/>
      <c r="O36" s="165"/>
      <c r="P36" s="165"/>
      <c r="Q36" s="13" t="str">
        <f>IF(F36="○",5,IF(H36="○",15,IF(J36="○",25,"")))</f>
        <v/>
      </c>
      <c r="R36" s="143"/>
    </row>
    <row r="37" spans="1:18">
      <c r="A37" s="27" t="s">
        <v>261</v>
      </c>
      <c r="B37" s="385" t="s">
        <v>391</v>
      </c>
      <c r="C37" s="386"/>
      <c r="D37" s="387"/>
      <c r="E37" s="21">
        <v>15</v>
      </c>
      <c r="F37" s="22"/>
      <c r="G37" s="117" t="s">
        <v>392</v>
      </c>
      <c r="H37" s="157"/>
      <c r="I37" s="158"/>
      <c r="J37" s="158"/>
      <c r="K37" s="158"/>
      <c r="L37" s="158"/>
      <c r="M37" s="158"/>
      <c r="N37" s="158"/>
      <c r="O37" s="158"/>
      <c r="P37" s="159"/>
      <c r="Q37" s="120"/>
      <c r="R37" s="142" t="str">
        <f>IF(F37="○",15,"")</f>
        <v/>
      </c>
    </row>
    <row r="38" spans="1:18" ht="21.2" customHeight="1">
      <c r="A38" s="27" t="s">
        <v>265</v>
      </c>
      <c r="B38" s="199" t="s">
        <v>97</v>
      </c>
      <c r="C38" s="199"/>
      <c r="D38" s="199"/>
      <c r="E38" s="23" t="s">
        <v>98</v>
      </c>
      <c r="F38" s="23"/>
      <c r="G38" s="28" t="s">
        <v>99</v>
      </c>
      <c r="H38" s="200" t="s">
        <v>100</v>
      </c>
      <c r="I38" s="201"/>
      <c r="J38" s="201"/>
      <c r="K38" s="201"/>
      <c r="L38" s="201"/>
      <c r="M38" s="201"/>
      <c r="N38" s="201"/>
      <c r="O38" s="201"/>
      <c r="P38" s="202"/>
      <c r="Q38" s="13"/>
      <c r="R38" s="142"/>
    </row>
    <row r="39" spans="1:18" ht="34.5" customHeight="1">
      <c r="A39" s="203" t="s">
        <v>101</v>
      </c>
      <c r="B39" s="203"/>
      <c r="C39" s="203"/>
      <c r="D39" s="203"/>
      <c r="E39" s="204" t="s">
        <v>102</v>
      </c>
      <c r="F39" s="205"/>
      <c r="G39" s="205"/>
      <c r="H39" s="205"/>
      <c r="I39" s="205"/>
      <c r="J39" s="205"/>
      <c r="K39" s="205"/>
      <c r="L39" s="205"/>
      <c r="M39" s="205"/>
      <c r="N39" s="205"/>
      <c r="O39" s="205"/>
      <c r="P39" s="206"/>
      <c r="Q39" s="11" t="str">
        <f>IF(SUM(Q12:Q38)=0,"  ",SUM(Q12:Q38))</f>
        <v xml:space="preserve">  </v>
      </c>
      <c r="R39" s="114" t="str">
        <f>IF(SUM(R12:R38)=0,"  ",SUM(R12:R38))</f>
        <v xml:space="preserve">  </v>
      </c>
    </row>
    <row r="40" spans="1:18" ht="8.4499999999999993" customHeight="1"/>
    <row r="41" spans="1:18" ht="15" customHeight="1">
      <c r="B41" s="15"/>
      <c r="C41" s="7" t="s">
        <v>103</v>
      </c>
    </row>
    <row r="42" spans="1:18" ht="15" customHeight="1">
      <c r="A42" s="4" t="s">
        <v>104</v>
      </c>
      <c r="B42" s="29"/>
      <c r="C42" s="7" t="s">
        <v>105</v>
      </c>
      <c r="J42" s="10"/>
    </row>
    <row r="43" spans="1:18" ht="12.75" customHeight="1">
      <c r="K43" s="7"/>
      <c r="M43" s="7"/>
      <c r="Q43" s="30"/>
      <c r="R43" s="30"/>
    </row>
    <row r="44" spans="1:18" ht="15" customHeight="1">
      <c r="A44" s="31" t="s">
        <v>106</v>
      </c>
      <c r="B44" s="32" t="s">
        <v>107</v>
      </c>
      <c r="C44" s="33"/>
      <c r="D44" s="33"/>
      <c r="E44" s="33"/>
      <c r="F44" s="33"/>
      <c r="G44" s="33"/>
      <c r="H44" s="33"/>
      <c r="I44" s="33"/>
      <c r="J44" s="33"/>
      <c r="K44" s="34"/>
      <c r="M44" s="7"/>
      <c r="Q44" s="30"/>
      <c r="R44" s="30"/>
    </row>
    <row r="45" spans="1:18" ht="12.75" customHeight="1">
      <c r="B45" s="33"/>
      <c r="C45" s="33"/>
      <c r="D45" s="33"/>
      <c r="E45" s="33"/>
      <c r="F45" s="33"/>
      <c r="G45" s="33"/>
      <c r="H45" s="33"/>
      <c r="I45" s="33"/>
      <c r="J45" s="34"/>
      <c r="K45" s="33"/>
      <c r="M45" s="7"/>
    </row>
    <row r="46" spans="1:18">
      <c r="A46" s="31" t="s">
        <v>108</v>
      </c>
      <c r="B46" s="32" t="s">
        <v>318</v>
      </c>
      <c r="C46" s="35"/>
      <c r="D46" s="36"/>
      <c r="E46" s="36"/>
      <c r="F46" s="36"/>
      <c r="G46" s="36"/>
      <c r="H46" s="33"/>
      <c r="I46" s="33"/>
      <c r="J46" s="34"/>
      <c r="K46" s="33"/>
      <c r="M46" s="7"/>
    </row>
    <row r="47" spans="1:18">
      <c r="B47" s="32" t="s">
        <v>109</v>
      </c>
      <c r="C47" s="32"/>
      <c r="D47" s="37"/>
      <c r="E47" s="37"/>
      <c r="F47" s="37"/>
      <c r="G47" s="37"/>
      <c r="H47" s="37"/>
      <c r="I47" s="37"/>
      <c r="J47" s="33"/>
      <c r="K47" s="34"/>
      <c r="Q47" s="30"/>
      <c r="R47" s="30"/>
    </row>
    <row r="48" spans="1:18">
      <c r="B48" s="38" t="s">
        <v>110</v>
      </c>
      <c r="C48" s="32"/>
      <c r="D48" s="37"/>
      <c r="E48" s="37"/>
      <c r="F48" s="37"/>
      <c r="G48" s="37"/>
      <c r="H48" s="37"/>
      <c r="I48" s="37"/>
      <c r="J48" s="33"/>
      <c r="K48" s="34"/>
      <c r="Q48" s="30"/>
      <c r="R48" s="30"/>
    </row>
    <row r="49" spans="1:14">
      <c r="B49" s="38"/>
      <c r="C49" s="32" t="s">
        <v>378</v>
      </c>
      <c r="D49" s="37"/>
      <c r="E49" s="37"/>
      <c r="F49" s="37"/>
      <c r="G49" s="37"/>
      <c r="H49" s="37"/>
      <c r="I49" s="37"/>
      <c r="J49" s="39"/>
      <c r="K49" s="33"/>
    </row>
    <row r="50" spans="1:14">
      <c r="B50" s="32"/>
      <c r="C50" s="32" t="s">
        <v>379</v>
      </c>
      <c r="D50" s="37"/>
      <c r="E50" s="37"/>
      <c r="F50" s="37"/>
      <c r="G50" s="37"/>
      <c r="H50" s="37"/>
      <c r="I50" s="37"/>
      <c r="J50" s="39"/>
      <c r="K50" s="33"/>
      <c r="M50" s="7"/>
    </row>
    <row r="51" spans="1:14">
      <c r="B51" s="37"/>
      <c r="C51" s="32" t="s">
        <v>111</v>
      </c>
      <c r="D51" s="37"/>
      <c r="E51" s="37"/>
      <c r="F51" s="37"/>
      <c r="G51" s="37"/>
      <c r="H51" s="37"/>
      <c r="I51" s="37"/>
      <c r="J51" s="39"/>
      <c r="K51" s="33"/>
      <c r="M51" s="7"/>
    </row>
    <row r="52" spans="1:14" ht="12.75" customHeight="1">
      <c r="B52" s="37"/>
      <c r="C52" s="37"/>
      <c r="D52" s="37"/>
      <c r="E52" s="37"/>
      <c r="F52" s="37"/>
      <c r="G52" s="37"/>
      <c r="H52" s="37"/>
      <c r="I52" s="40"/>
      <c r="J52" s="39"/>
      <c r="K52" s="33"/>
    </row>
    <row r="53" spans="1:14">
      <c r="A53" s="31" t="s">
        <v>112</v>
      </c>
      <c r="B53" s="32" t="s">
        <v>113</v>
      </c>
      <c r="C53" s="37"/>
      <c r="D53" s="37"/>
      <c r="E53" s="37"/>
      <c r="F53" s="37"/>
      <c r="G53" s="37"/>
      <c r="H53" s="37"/>
      <c r="I53" s="37"/>
      <c r="J53" s="33"/>
      <c r="K53" s="33"/>
    </row>
    <row r="54" spans="1:14" ht="12.75" customHeight="1">
      <c r="B54" s="37"/>
      <c r="C54" s="37"/>
      <c r="D54" s="37"/>
      <c r="E54" s="37"/>
      <c r="F54" s="37"/>
      <c r="G54" s="37"/>
      <c r="H54" s="37"/>
      <c r="I54" s="37"/>
      <c r="J54" s="33"/>
      <c r="K54" s="33"/>
    </row>
    <row r="55" spans="1:14">
      <c r="A55" s="31" t="s">
        <v>114</v>
      </c>
      <c r="B55" s="32" t="s">
        <v>321</v>
      </c>
      <c r="C55" s="37"/>
      <c r="D55" s="37"/>
      <c r="E55" s="37"/>
      <c r="F55" s="37"/>
      <c r="G55" s="37"/>
      <c r="H55" s="37"/>
      <c r="I55" s="37"/>
      <c r="J55" s="37"/>
      <c r="K55" s="37"/>
      <c r="L55" s="41"/>
      <c r="M55" s="41"/>
      <c r="N55" s="41"/>
    </row>
    <row r="56" spans="1:14" ht="12.75" customHeight="1">
      <c r="B56" s="41"/>
      <c r="C56" s="41"/>
      <c r="D56" s="41"/>
      <c r="E56" s="41"/>
      <c r="F56" s="41"/>
      <c r="G56" s="41"/>
      <c r="H56" s="41"/>
      <c r="I56" s="41"/>
      <c r="J56" s="41"/>
      <c r="K56" s="41"/>
      <c r="L56" s="41"/>
      <c r="M56" s="41"/>
      <c r="N56" s="41"/>
    </row>
    <row r="57" spans="1:14">
      <c r="A57" s="7" t="s">
        <v>115</v>
      </c>
      <c r="B57" s="41"/>
      <c r="C57" s="41"/>
      <c r="D57" s="41"/>
      <c r="E57" s="41"/>
      <c r="F57" s="41"/>
      <c r="G57" s="41"/>
      <c r="H57" s="41"/>
      <c r="I57" s="41"/>
      <c r="J57" s="41"/>
      <c r="K57" s="41"/>
      <c r="L57" s="41"/>
      <c r="M57" s="41"/>
      <c r="N57" s="41"/>
    </row>
    <row r="58" spans="1:14">
      <c r="A58" s="42" t="s">
        <v>116</v>
      </c>
      <c r="B58" s="43"/>
      <c r="C58" s="41"/>
      <c r="D58" s="41"/>
      <c r="E58" s="41"/>
      <c r="F58" s="41"/>
      <c r="G58" s="41"/>
      <c r="H58" s="41"/>
      <c r="I58" s="41"/>
      <c r="J58" s="41"/>
      <c r="K58" s="41"/>
      <c r="L58" s="41"/>
      <c r="M58" s="41"/>
      <c r="N58" s="41"/>
    </row>
    <row r="59" spans="1:14">
      <c r="A59" s="7" t="s">
        <v>117</v>
      </c>
      <c r="B59" s="41"/>
      <c r="C59" s="41"/>
      <c r="D59" s="41"/>
      <c r="E59" s="41"/>
      <c r="F59" s="41"/>
      <c r="G59" s="41"/>
      <c r="H59" s="41"/>
      <c r="I59" s="41"/>
      <c r="J59" s="41"/>
      <c r="K59" s="41"/>
      <c r="L59" s="41"/>
      <c r="M59" s="41"/>
      <c r="N59" s="41"/>
    </row>
  </sheetData>
  <mergeCells count="110">
    <mergeCell ref="M4:M6"/>
    <mergeCell ref="N3:R3"/>
    <mergeCell ref="N4:R4"/>
    <mergeCell ref="N5:R5"/>
    <mergeCell ref="N6:R6"/>
    <mergeCell ref="O14:P14"/>
    <mergeCell ref="B19:D19"/>
    <mergeCell ref="H19:I19"/>
    <mergeCell ref="J19:K19"/>
    <mergeCell ref="L19:N19"/>
    <mergeCell ref="O19:P19"/>
    <mergeCell ref="M17:N17"/>
    <mergeCell ref="F12:F13"/>
    <mergeCell ref="G12:G13"/>
    <mergeCell ref="I12:I13"/>
    <mergeCell ref="H12:H13"/>
    <mergeCell ref="R12:R13"/>
    <mergeCell ref="Q12:Q13"/>
    <mergeCell ref="B25:D25"/>
    <mergeCell ref="L25:N25"/>
    <mergeCell ref="O25:P25"/>
    <mergeCell ref="B26:D26"/>
    <mergeCell ref="M26:N26"/>
    <mergeCell ref="B28:D28"/>
    <mergeCell ref="M28:N28"/>
    <mergeCell ref="B27:D27"/>
    <mergeCell ref="B29:D29"/>
    <mergeCell ref="L29:N29"/>
    <mergeCell ref="O29:P29"/>
    <mergeCell ref="B38:D38"/>
    <mergeCell ref="H38:P38"/>
    <mergeCell ref="A39:D39"/>
    <mergeCell ref="E39:P39"/>
    <mergeCell ref="B32:D32"/>
    <mergeCell ref="H32:P32"/>
    <mergeCell ref="B33:D33"/>
    <mergeCell ref="H33:P33"/>
    <mergeCell ref="B35:D35"/>
    <mergeCell ref="H35:P35"/>
    <mergeCell ref="B37:D37"/>
    <mergeCell ref="H37:P37"/>
    <mergeCell ref="B36:D36"/>
    <mergeCell ref="L36:N36"/>
    <mergeCell ref="O36:P36"/>
    <mergeCell ref="Q22:Q23"/>
    <mergeCell ref="R22:R23"/>
    <mergeCell ref="M23:N23"/>
    <mergeCell ref="B24:D24"/>
    <mergeCell ref="L24:N24"/>
    <mergeCell ref="O24:P24"/>
    <mergeCell ref="B21:D21"/>
    <mergeCell ref="M21:N21"/>
    <mergeCell ref="A22:A23"/>
    <mergeCell ref="B22:D23"/>
    <mergeCell ref="E22:E23"/>
    <mergeCell ref="F22:F23"/>
    <mergeCell ref="G22:G23"/>
    <mergeCell ref="H22:H23"/>
    <mergeCell ref="I22:I23"/>
    <mergeCell ref="J22:J23"/>
    <mergeCell ref="K22:K23"/>
    <mergeCell ref="L22:P22"/>
    <mergeCell ref="P1:R1"/>
    <mergeCell ref="N2:Q2"/>
    <mergeCell ref="B3:J3"/>
    <mergeCell ref="B4:J5"/>
    <mergeCell ref="B14:D14"/>
    <mergeCell ref="F14:G14"/>
    <mergeCell ref="H14:I14"/>
    <mergeCell ref="J14:K14"/>
    <mergeCell ref="M14:N14"/>
    <mergeCell ref="J12:J13"/>
    <mergeCell ref="Q10:R10"/>
    <mergeCell ref="F10:G11"/>
    <mergeCell ref="H10:I11"/>
    <mergeCell ref="J10:K11"/>
    <mergeCell ref="L10:N11"/>
    <mergeCell ref="O10:P11"/>
    <mergeCell ref="L12:N13"/>
    <mergeCell ref="O12:P13"/>
    <mergeCell ref="K12:K13"/>
    <mergeCell ref="A7:R7"/>
    <mergeCell ref="E10:E11"/>
    <mergeCell ref="B10:D11"/>
    <mergeCell ref="A12:A13"/>
    <mergeCell ref="B12:D13"/>
    <mergeCell ref="B31:D31"/>
    <mergeCell ref="B34:D34"/>
    <mergeCell ref="H34:P34"/>
    <mergeCell ref="H31:P31"/>
    <mergeCell ref="H27:P27"/>
    <mergeCell ref="B15:D15"/>
    <mergeCell ref="J15:K15"/>
    <mergeCell ref="L15:N15"/>
    <mergeCell ref="O15:P15"/>
    <mergeCell ref="B16:D16"/>
    <mergeCell ref="L16:N16"/>
    <mergeCell ref="O16:P16"/>
    <mergeCell ref="O17:P17"/>
    <mergeCell ref="B18:D18"/>
    <mergeCell ref="M18:N18"/>
    <mergeCell ref="O18:P18"/>
    <mergeCell ref="B20:D20"/>
    <mergeCell ref="L20:N20"/>
    <mergeCell ref="O20:P20"/>
    <mergeCell ref="B17:D17"/>
    <mergeCell ref="J17:K17"/>
    <mergeCell ref="B30:D30"/>
    <mergeCell ref="M30:N30"/>
    <mergeCell ref="O30:P30"/>
  </mergeCells>
  <phoneticPr fontId="2"/>
  <pageMargins left="0.31496062992125984" right="0.11811023622047245" top="0.35433070866141736" bottom="0.15748031496062992" header="0.31496062992125984" footer="0.31496062992125984"/>
  <pageSetup paperSize="9" scale="6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B96EE-98DD-455B-9B4E-F4D5176A915D}">
  <sheetPr>
    <pageSetUpPr fitToPage="1"/>
  </sheetPr>
  <dimension ref="A1:S55"/>
  <sheetViews>
    <sheetView workbookViewId="0">
      <selection activeCell="B9" sqref="B9"/>
    </sheetView>
  </sheetViews>
  <sheetFormatPr defaultColWidth="3.125" defaultRowHeight="18.75"/>
  <cols>
    <col min="1" max="1" width="3.625" style="4" customWidth="1"/>
    <col min="2" max="2" width="5.375" style="4" customWidth="1"/>
    <col min="3" max="3" width="7.125" style="4" customWidth="1"/>
    <col min="4" max="4" width="10.25" style="4" customWidth="1"/>
    <col min="5" max="5" width="3.625" style="4" customWidth="1"/>
    <col min="6" max="6" width="3.125" style="4"/>
    <col min="7" max="7" width="12.875" style="4" customWidth="1"/>
    <col min="8" max="8" width="3.125" style="4"/>
    <col min="9" max="9" width="13.5" style="4" customWidth="1"/>
    <col min="10" max="10" width="3.125" style="4"/>
    <col min="11" max="11" width="12.875" style="4" customWidth="1"/>
    <col min="12" max="12" width="3.125" style="4"/>
    <col min="13" max="13" width="7.875" style="4" customWidth="1"/>
    <col min="14" max="14" width="5.625" style="4" customWidth="1"/>
    <col min="15" max="15" width="3.125" style="4"/>
    <col min="16" max="16" width="14.75" style="4" customWidth="1"/>
    <col min="17" max="18" width="6.5" style="4" customWidth="1"/>
    <col min="19" max="16384" width="3.125" style="4"/>
  </cols>
  <sheetData>
    <row r="1" spans="1:18">
      <c r="A1" s="1" t="s">
        <v>301</v>
      </c>
      <c r="B1" s="2"/>
      <c r="C1" s="2"/>
      <c r="D1"/>
      <c r="E1" s="3"/>
      <c r="F1"/>
      <c r="G1"/>
      <c r="H1"/>
      <c r="I1"/>
      <c r="J1"/>
      <c r="K1"/>
      <c r="L1"/>
      <c r="M1"/>
      <c r="N1"/>
      <c r="P1" s="166"/>
      <c r="Q1" s="166"/>
      <c r="R1"/>
    </row>
    <row r="2" spans="1:18">
      <c r="A2" s="1"/>
      <c r="B2" s="2"/>
      <c r="C2" s="2"/>
      <c r="D2"/>
      <c r="E2" s="3"/>
      <c r="F2"/>
      <c r="G2"/>
      <c r="H2"/>
      <c r="I2"/>
      <c r="J2"/>
      <c r="K2"/>
      <c r="L2"/>
      <c r="M2"/>
      <c r="N2"/>
      <c r="P2" s="166" t="s">
        <v>302</v>
      </c>
      <c r="Q2" s="166"/>
      <c r="R2"/>
    </row>
    <row r="3" spans="1:18">
      <c r="B3" s="167" t="s">
        <v>303</v>
      </c>
      <c r="C3" s="167"/>
      <c r="D3" s="167"/>
      <c r="E3" s="167"/>
      <c r="F3" s="167"/>
      <c r="G3" s="167"/>
      <c r="H3" s="167"/>
      <c r="I3" s="167"/>
      <c r="J3" s="167"/>
      <c r="M3" s="6"/>
      <c r="N3" s="245" t="s">
        <v>3</v>
      </c>
      <c r="O3" s="246"/>
      <c r="P3" s="222"/>
      <c r="Q3" s="222"/>
      <c r="R3" s="222"/>
    </row>
    <row r="4" spans="1:18">
      <c r="A4" s="7"/>
      <c r="B4" s="168" t="s">
        <v>304</v>
      </c>
      <c r="C4" s="168"/>
      <c r="D4" s="168"/>
      <c r="E4" s="168"/>
      <c r="F4" s="168"/>
      <c r="G4" s="168"/>
      <c r="H4" s="168"/>
      <c r="I4" s="168"/>
      <c r="J4" s="168"/>
      <c r="M4" s="6"/>
      <c r="N4" s="247" t="s">
        <v>5</v>
      </c>
      <c r="O4" s="248"/>
      <c r="P4" s="223" t="s">
        <v>305</v>
      </c>
      <c r="Q4" s="223"/>
      <c r="R4" s="223"/>
    </row>
    <row r="5" spans="1:18">
      <c r="B5" s="167"/>
      <c r="C5" s="167"/>
      <c r="D5" s="167"/>
      <c r="E5" s="167"/>
      <c r="F5" s="167"/>
      <c r="G5" s="167"/>
      <c r="H5" s="167"/>
      <c r="I5" s="167"/>
      <c r="J5" s="167"/>
      <c r="L5" s="6"/>
      <c r="M5" s="6"/>
      <c r="N5" s="249"/>
      <c r="O5" s="250"/>
      <c r="P5" s="223" t="s">
        <v>306</v>
      </c>
      <c r="Q5" s="223"/>
      <c r="R5" s="223"/>
    </row>
    <row r="6" spans="1:18">
      <c r="L6" s="6"/>
      <c r="M6" s="6"/>
      <c r="N6" s="251"/>
      <c r="O6" s="252"/>
      <c r="P6" s="223" t="s">
        <v>7</v>
      </c>
      <c r="Q6" s="223"/>
      <c r="R6" s="223"/>
    </row>
    <row r="7" spans="1:18" ht="24.75" customHeight="1">
      <c r="A7" s="244" t="s">
        <v>307</v>
      </c>
      <c r="B7" s="244"/>
      <c r="C7" s="244"/>
      <c r="D7" s="244"/>
      <c r="E7" s="244"/>
      <c r="F7" s="244"/>
      <c r="G7" s="244"/>
      <c r="H7" s="244"/>
      <c r="I7" s="244"/>
      <c r="J7" s="244"/>
      <c r="K7" s="244"/>
      <c r="L7" s="244"/>
      <c r="M7" s="244"/>
      <c r="N7" s="244"/>
      <c r="O7" s="244"/>
      <c r="P7" s="244"/>
      <c r="Q7" s="244"/>
    </row>
    <row r="8" spans="1:18">
      <c r="A8" s="76"/>
      <c r="B8" s="76"/>
      <c r="C8" s="76"/>
      <c r="D8" s="76"/>
      <c r="E8" s="76"/>
      <c r="F8" s="76"/>
      <c r="G8" s="76"/>
      <c r="H8" s="76"/>
      <c r="I8" s="76"/>
      <c r="J8" s="76"/>
      <c r="K8" s="76"/>
      <c r="L8" s="76"/>
      <c r="M8" s="76"/>
      <c r="N8" s="76"/>
      <c r="O8" s="76"/>
      <c r="P8" s="76"/>
    </row>
    <row r="9" spans="1:18" ht="18.75" customHeight="1">
      <c r="A9" s="41"/>
      <c r="B9" s="38" t="s">
        <v>407</v>
      </c>
      <c r="C9" s="10"/>
      <c r="D9" s="41"/>
      <c r="E9" s="41"/>
      <c r="F9" s="41"/>
      <c r="G9" s="41"/>
      <c r="H9" s="41"/>
      <c r="I9" s="41"/>
      <c r="J9" s="41"/>
      <c r="K9" s="41"/>
      <c r="L9" s="41"/>
      <c r="M9" s="41"/>
      <c r="N9" s="41"/>
      <c r="O9" s="41"/>
      <c r="P9" s="41"/>
      <c r="Q9" s="41"/>
      <c r="R9" s="41"/>
    </row>
    <row r="10" spans="1:18" ht="54.75" customHeight="1">
      <c r="A10" s="362"/>
      <c r="B10" s="394" t="s">
        <v>9</v>
      </c>
      <c r="C10" s="395"/>
      <c r="D10" s="396"/>
      <c r="E10" s="186" t="s">
        <v>10</v>
      </c>
      <c r="F10" s="397" t="s">
        <v>11</v>
      </c>
      <c r="G10" s="398"/>
      <c r="H10" s="397" t="s">
        <v>12</v>
      </c>
      <c r="I10" s="398"/>
      <c r="J10" s="397" t="s">
        <v>13</v>
      </c>
      <c r="K10" s="398"/>
      <c r="L10" s="397" t="s">
        <v>461</v>
      </c>
      <c r="M10" s="399"/>
      <c r="N10" s="398"/>
      <c r="O10" s="397" t="s">
        <v>462</v>
      </c>
      <c r="P10" s="398"/>
      <c r="Q10" s="342" t="s">
        <v>14</v>
      </c>
      <c r="R10" s="342"/>
    </row>
    <row r="11" spans="1:18" ht="20.25" customHeight="1">
      <c r="A11" s="400"/>
      <c r="B11" s="401"/>
      <c r="C11" s="402"/>
      <c r="D11" s="403"/>
      <c r="E11" s="187"/>
      <c r="F11" s="404"/>
      <c r="G11" s="405"/>
      <c r="H11" s="404"/>
      <c r="I11" s="405"/>
      <c r="J11" s="404"/>
      <c r="K11" s="405"/>
      <c r="L11" s="404"/>
      <c r="M11" s="406"/>
      <c r="N11" s="405"/>
      <c r="O11" s="404"/>
      <c r="P11" s="405"/>
      <c r="Q11" s="27" t="s">
        <v>385</v>
      </c>
      <c r="R11" s="384" t="s">
        <v>386</v>
      </c>
    </row>
    <row r="12" spans="1:18" ht="14.25" customHeight="1">
      <c r="A12" s="362" t="s">
        <v>15</v>
      </c>
      <c r="B12" s="407" t="s">
        <v>16</v>
      </c>
      <c r="C12" s="408"/>
      <c r="D12" s="409"/>
      <c r="E12" s="27">
        <v>2</v>
      </c>
      <c r="F12" s="410"/>
      <c r="G12" s="362" t="s">
        <v>17</v>
      </c>
      <c r="H12" s="410"/>
      <c r="I12" s="362" t="s">
        <v>18</v>
      </c>
      <c r="J12" s="410"/>
      <c r="K12" s="362" t="s">
        <v>19</v>
      </c>
      <c r="L12" s="339"/>
      <c r="M12" s="341"/>
      <c r="N12" s="340"/>
      <c r="O12" s="339"/>
      <c r="P12" s="340"/>
      <c r="Q12" s="228" t="str">
        <f>IF(F12="○",2,IF(H12="○",6,IF(J12="○",10,"")))</f>
        <v/>
      </c>
      <c r="R12" s="411" t="str">
        <f>IF(F12="○",1,IF(H12="○",3,IF(J12="○",5,"")))</f>
        <v/>
      </c>
    </row>
    <row r="13" spans="1:18" ht="14.25" customHeight="1">
      <c r="A13" s="400"/>
      <c r="B13" s="412"/>
      <c r="C13" s="413"/>
      <c r="D13" s="414"/>
      <c r="E13" s="27">
        <v>1</v>
      </c>
      <c r="F13" s="415"/>
      <c r="G13" s="400"/>
      <c r="H13" s="415"/>
      <c r="I13" s="400"/>
      <c r="J13" s="415"/>
      <c r="K13" s="400"/>
      <c r="L13" s="339"/>
      <c r="M13" s="341"/>
      <c r="N13" s="340"/>
      <c r="O13" s="339"/>
      <c r="P13" s="340"/>
      <c r="Q13" s="229"/>
      <c r="R13" s="416"/>
    </row>
    <row r="14" spans="1:18" ht="35.25" customHeight="1">
      <c r="A14" s="27" t="s">
        <v>20</v>
      </c>
      <c r="B14" s="240" t="s">
        <v>316</v>
      </c>
      <c r="C14" s="241"/>
      <c r="D14" s="242"/>
      <c r="E14" s="23">
        <v>2</v>
      </c>
      <c r="F14" s="381"/>
      <c r="G14" s="382"/>
      <c r="H14" s="381"/>
      <c r="I14" s="382"/>
      <c r="J14" s="381"/>
      <c r="K14" s="382"/>
      <c r="L14" s="417"/>
      <c r="M14" s="217" t="s">
        <v>317</v>
      </c>
      <c r="N14" s="232"/>
      <c r="O14" s="339"/>
      <c r="P14" s="340"/>
      <c r="Q14" s="13" t="str">
        <f>IF(L14="○",20,"")</f>
        <v/>
      </c>
      <c r="R14" s="143"/>
    </row>
    <row r="15" spans="1:18">
      <c r="A15" s="27" t="s">
        <v>24</v>
      </c>
      <c r="B15" s="418" t="s">
        <v>21</v>
      </c>
      <c r="C15" s="419"/>
      <c r="D15" s="420"/>
      <c r="E15" s="27">
        <v>1</v>
      </c>
      <c r="F15" s="60"/>
      <c r="G15" s="27" t="s">
        <v>22</v>
      </c>
      <c r="H15" s="60"/>
      <c r="I15" s="27" t="s">
        <v>23</v>
      </c>
      <c r="J15" s="339"/>
      <c r="K15" s="340"/>
      <c r="L15" s="339"/>
      <c r="M15" s="341"/>
      <c r="N15" s="340"/>
      <c r="O15" s="339"/>
      <c r="P15" s="340"/>
      <c r="Q15" s="13" t="str">
        <f>IF(F15="○",1,IF(H15="○",3,""))</f>
        <v/>
      </c>
      <c r="R15" s="421"/>
    </row>
    <row r="16" spans="1:18">
      <c r="A16" s="27" t="s">
        <v>29</v>
      </c>
      <c r="B16" s="418" t="s">
        <v>33</v>
      </c>
      <c r="C16" s="419"/>
      <c r="D16" s="420"/>
      <c r="E16" s="27">
        <v>2</v>
      </c>
      <c r="F16" s="60"/>
      <c r="G16" s="27" t="s">
        <v>34</v>
      </c>
      <c r="H16" s="60"/>
      <c r="I16" s="27" t="s">
        <v>35</v>
      </c>
      <c r="J16" s="60"/>
      <c r="K16" s="27" t="s">
        <v>36</v>
      </c>
      <c r="L16" s="354"/>
      <c r="M16" s="422"/>
      <c r="N16" s="355"/>
      <c r="O16" s="354"/>
      <c r="P16" s="355"/>
      <c r="Q16" s="13" t="str">
        <f>IF(F16="○",2,IF(H16="○",6,IF(J16="○",10,"")))</f>
        <v/>
      </c>
      <c r="R16" s="421"/>
    </row>
    <row r="17" spans="1:19">
      <c r="A17" s="27" t="s">
        <v>32</v>
      </c>
      <c r="B17" s="418" t="s">
        <v>38</v>
      </c>
      <c r="C17" s="419"/>
      <c r="D17" s="420"/>
      <c r="E17" s="27">
        <v>5</v>
      </c>
      <c r="F17" s="60"/>
      <c r="G17" s="27" t="s">
        <v>39</v>
      </c>
      <c r="H17" s="339"/>
      <c r="I17" s="341"/>
      <c r="J17" s="341"/>
      <c r="K17" s="341"/>
      <c r="L17" s="341"/>
      <c r="M17" s="341"/>
      <c r="N17" s="341"/>
      <c r="O17" s="341"/>
      <c r="P17" s="340"/>
      <c r="Q17" s="13" t="str">
        <f>IF(F17="○",5,"")</f>
        <v/>
      </c>
      <c r="R17" s="421"/>
    </row>
    <row r="18" spans="1:19" ht="37.5">
      <c r="A18" s="27" t="s">
        <v>37</v>
      </c>
      <c r="B18" s="418" t="s">
        <v>41</v>
      </c>
      <c r="C18" s="419"/>
      <c r="D18" s="420"/>
      <c r="E18" s="27">
        <v>1</v>
      </c>
      <c r="F18" s="60"/>
      <c r="G18" s="61" t="s">
        <v>42</v>
      </c>
      <c r="H18" s="60"/>
      <c r="I18" s="61" t="s">
        <v>43</v>
      </c>
      <c r="J18" s="60"/>
      <c r="K18" s="27" t="s">
        <v>44</v>
      </c>
      <c r="L18" s="339"/>
      <c r="M18" s="341"/>
      <c r="N18" s="340"/>
      <c r="O18" s="339"/>
      <c r="P18" s="340"/>
      <c r="Q18" s="13" t="str">
        <f>IF(F18="○",1,IF(H18="○",3,IF(J18="○",5,"")))</f>
        <v/>
      </c>
      <c r="R18" s="421"/>
    </row>
    <row r="19" spans="1:19">
      <c r="A19" s="27" t="s">
        <v>40</v>
      </c>
      <c r="B19" s="418" t="s">
        <v>309</v>
      </c>
      <c r="C19" s="419"/>
      <c r="D19" s="420"/>
      <c r="E19" s="27">
        <v>1</v>
      </c>
      <c r="F19" s="60"/>
      <c r="G19" s="27" t="s">
        <v>47</v>
      </c>
      <c r="H19" s="60"/>
      <c r="I19" s="27" t="s">
        <v>48</v>
      </c>
      <c r="J19" s="60"/>
      <c r="K19" s="27" t="s">
        <v>119</v>
      </c>
      <c r="L19" s="60"/>
      <c r="M19" s="217" t="s">
        <v>364</v>
      </c>
      <c r="N19" s="355"/>
      <c r="O19" s="417"/>
      <c r="P19" s="89" t="s">
        <v>363</v>
      </c>
      <c r="Q19" s="13" t="str">
        <f>IF(F19="○",1,IF(H19="○",3,IF(J19="○",5,IF(L19="○",10,IF(O19="○",15,"")))))</f>
        <v/>
      </c>
      <c r="R19" s="421"/>
    </row>
    <row r="20" spans="1:19" ht="29.25" customHeight="1">
      <c r="A20" s="423" t="s">
        <v>45</v>
      </c>
      <c r="B20" s="407" t="s">
        <v>310</v>
      </c>
      <c r="C20" s="408"/>
      <c r="D20" s="409"/>
      <c r="E20" s="362">
        <v>2</v>
      </c>
      <c r="F20" s="410"/>
      <c r="G20" s="362" t="s">
        <v>51</v>
      </c>
      <c r="H20" s="410"/>
      <c r="I20" s="362" t="s">
        <v>52</v>
      </c>
      <c r="J20" s="410"/>
      <c r="K20" s="424" t="s">
        <v>234</v>
      </c>
      <c r="L20" s="235" t="s">
        <v>463</v>
      </c>
      <c r="M20" s="236"/>
      <c r="N20" s="236"/>
      <c r="O20" s="236"/>
      <c r="P20" s="237"/>
      <c r="Q20" s="342" t="str">
        <f>IF(F20="○",2,IF(H20="○",6,IF(J20="○",10,"")))</f>
        <v/>
      </c>
      <c r="R20" s="425"/>
    </row>
    <row r="21" spans="1:19">
      <c r="A21" s="400"/>
      <c r="B21" s="412"/>
      <c r="C21" s="413"/>
      <c r="D21" s="414"/>
      <c r="E21" s="400"/>
      <c r="F21" s="415"/>
      <c r="G21" s="400"/>
      <c r="H21" s="415"/>
      <c r="I21" s="400"/>
      <c r="J21" s="415"/>
      <c r="K21" s="426"/>
      <c r="L21" s="17" t="s">
        <v>55</v>
      </c>
      <c r="M21" s="196"/>
      <c r="N21" s="196"/>
      <c r="O21" s="18" t="s">
        <v>56</v>
      </c>
      <c r="P21" s="77"/>
      <c r="Q21" s="342"/>
      <c r="R21" s="427"/>
    </row>
    <row r="22" spans="1:19" ht="60.75" customHeight="1">
      <c r="A22" s="27" t="s">
        <v>49</v>
      </c>
      <c r="B22" s="418" t="s">
        <v>58</v>
      </c>
      <c r="C22" s="419"/>
      <c r="D22" s="420"/>
      <c r="E22" s="27">
        <v>1</v>
      </c>
      <c r="F22" s="60"/>
      <c r="G22" s="27" t="s">
        <v>59</v>
      </c>
      <c r="H22" s="60"/>
      <c r="I22" s="20" t="s">
        <v>118</v>
      </c>
      <c r="J22" s="60"/>
      <c r="K22" s="27" t="s">
        <v>60</v>
      </c>
      <c r="L22" s="339"/>
      <c r="M22" s="341"/>
      <c r="N22" s="340"/>
      <c r="O22" s="339"/>
      <c r="P22" s="340"/>
      <c r="Q22" s="13" t="str">
        <f>IF(F22="○",1,IF(H22="○",3,IF(J22="○",5,"")))</f>
        <v/>
      </c>
      <c r="R22" s="384" t="str">
        <f>IF(F22="○",1,IF(H22="○",3,IF(J22="○",5,"")))</f>
        <v/>
      </c>
    </row>
    <row r="23" spans="1:19">
      <c r="A23" s="27" t="s">
        <v>57</v>
      </c>
      <c r="B23" s="240" t="s">
        <v>62</v>
      </c>
      <c r="C23" s="241"/>
      <c r="D23" s="242"/>
      <c r="E23" s="23">
        <v>1</v>
      </c>
      <c r="F23" s="24"/>
      <c r="G23" s="23" t="s">
        <v>63</v>
      </c>
      <c r="H23" s="24"/>
      <c r="I23" s="23" t="s">
        <v>64</v>
      </c>
      <c r="J23" s="24"/>
      <c r="K23" s="23" t="s">
        <v>65</v>
      </c>
      <c r="L23" s="262"/>
      <c r="M23" s="263"/>
      <c r="N23" s="264"/>
      <c r="O23" s="262"/>
      <c r="P23" s="264"/>
      <c r="Q23" s="13" t="str">
        <f>IF(F23="○",1,IF(H23="○",3,IF(J23="○",5,"")))</f>
        <v/>
      </c>
      <c r="R23" s="384" t="str">
        <f>IF(F23="○",1,IF(H23="○",3,IF(J23="○",5,"")))</f>
        <v/>
      </c>
    </row>
    <row r="24" spans="1:19">
      <c r="A24" s="27" t="s">
        <v>61</v>
      </c>
      <c r="B24" s="200" t="s">
        <v>67</v>
      </c>
      <c r="C24" s="201"/>
      <c r="D24" s="202"/>
      <c r="E24" s="23">
        <v>3</v>
      </c>
      <c r="F24" s="24"/>
      <c r="G24" s="23" t="s">
        <v>68</v>
      </c>
      <c r="H24" s="24"/>
      <c r="I24" s="23" t="s">
        <v>69</v>
      </c>
      <c r="J24" s="24"/>
      <c r="K24" s="23" t="s">
        <v>70</v>
      </c>
      <c r="L24" s="24"/>
      <c r="M24" s="216" t="s">
        <v>71</v>
      </c>
      <c r="N24" s="232"/>
      <c r="O24" s="24"/>
      <c r="P24" s="23" t="s">
        <v>72</v>
      </c>
      <c r="Q24" s="13" t="str">
        <f>IF(F24="○",3,IF(H24="○",9,IF(J24="○",15,IF(L24="○",30,IF(O24="○",45,"")))))</f>
        <v/>
      </c>
      <c r="R24" s="421"/>
    </row>
    <row r="25" spans="1:19" ht="26.25" customHeight="1">
      <c r="A25" s="27" t="s">
        <v>408</v>
      </c>
      <c r="B25" s="388" t="s">
        <v>410</v>
      </c>
      <c r="C25" s="389"/>
      <c r="D25" s="390"/>
      <c r="E25" s="23">
        <v>1</v>
      </c>
      <c r="F25" s="428"/>
      <c r="G25" s="27" t="s">
        <v>312</v>
      </c>
      <c r="H25" s="24"/>
      <c r="I25" s="23"/>
      <c r="J25" s="24"/>
      <c r="K25" s="23"/>
      <c r="L25" s="24"/>
      <c r="M25" s="79"/>
      <c r="N25" s="89"/>
      <c r="O25" s="24"/>
      <c r="P25" s="23"/>
      <c r="Q25" s="120"/>
      <c r="R25" s="384" t="str">
        <f>IF(F25=0,"",F25)</f>
        <v/>
      </c>
    </row>
    <row r="26" spans="1:19">
      <c r="A26" s="27" t="s">
        <v>66</v>
      </c>
      <c r="B26" s="429" t="s">
        <v>464</v>
      </c>
      <c r="C26" s="430"/>
      <c r="D26" s="431"/>
      <c r="E26" s="23">
        <v>1</v>
      </c>
      <c r="F26" s="24"/>
      <c r="G26" s="23" t="s">
        <v>68</v>
      </c>
      <c r="H26" s="24"/>
      <c r="I26" s="23" t="s">
        <v>69</v>
      </c>
      <c r="J26" s="24"/>
      <c r="K26" s="23" t="s">
        <v>311</v>
      </c>
      <c r="L26" s="24"/>
      <c r="M26" s="216" t="s">
        <v>64</v>
      </c>
      <c r="N26" s="232"/>
      <c r="O26" s="24"/>
      <c r="P26" s="23" t="s">
        <v>65</v>
      </c>
      <c r="Q26" s="13" t="str">
        <f>IF(F26="○",1,IF(H26="○",3,IF(J26="○",5,IF(L26="○",10,IF(O26="○",15,"")))))</f>
        <v/>
      </c>
      <c r="R26" s="384" t="str">
        <f>IF(F26="○",1,IF(H26="○",3,IF(J26="○",5,IF(L26="○",10,IF(O26="○",15,"")))))</f>
        <v/>
      </c>
    </row>
    <row r="27" spans="1:19">
      <c r="A27" s="27" t="s">
        <v>73</v>
      </c>
      <c r="B27" s="385" t="s">
        <v>465</v>
      </c>
      <c r="C27" s="386"/>
      <c r="D27" s="387"/>
      <c r="E27" s="23">
        <v>1</v>
      </c>
      <c r="F27" s="24"/>
      <c r="G27" s="23" t="s">
        <v>75</v>
      </c>
      <c r="H27" s="24"/>
      <c r="I27" s="23" t="s">
        <v>76</v>
      </c>
      <c r="J27" s="24"/>
      <c r="K27" s="23" t="s">
        <v>77</v>
      </c>
      <c r="L27" s="262"/>
      <c r="M27" s="263"/>
      <c r="N27" s="264"/>
      <c r="O27" s="262"/>
      <c r="P27" s="264"/>
      <c r="Q27" s="13" t="str">
        <f>IF(F27="○",1,IF(H27="○",3,IF(J27="○",5,"")))</f>
        <v/>
      </c>
      <c r="R27" s="384" t="str">
        <f>IF(F27="○",1,IF(H27="○",3,IF(J27="○",5,IF(L27="○",10,IF(O27="○",15,"")))))</f>
        <v/>
      </c>
    </row>
    <row r="28" spans="1:19" ht="56.25" customHeight="1">
      <c r="A28" s="27" t="s">
        <v>74</v>
      </c>
      <c r="B28" s="385" t="s">
        <v>79</v>
      </c>
      <c r="C28" s="386"/>
      <c r="D28" s="387"/>
      <c r="E28" s="23">
        <v>2</v>
      </c>
      <c r="F28" s="24"/>
      <c r="G28" s="56" t="s">
        <v>80</v>
      </c>
      <c r="H28" s="24"/>
      <c r="I28" s="56" t="s">
        <v>81</v>
      </c>
      <c r="J28" s="24"/>
      <c r="K28" s="56" t="s">
        <v>82</v>
      </c>
      <c r="L28" s="24"/>
      <c r="M28" s="257" t="s">
        <v>83</v>
      </c>
      <c r="N28" s="343"/>
      <c r="O28" s="262"/>
      <c r="P28" s="264"/>
      <c r="Q28" s="13" t="str">
        <f>IF(F28="○",2,IF(H28="○",6,IF(J28="○",10,IF(L28="○",20,""))))</f>
        <v/>
      </c>
      <c r="R28" s="421"/>
      <c r="S28" s="7"/>
    </row>
    <row r="29" spans="1:19" ht="31.5" customHeight="1">
      <c r="A29" s="27" t="s">
        <v>409</v>
      </c>
      <c r="B29" s="391" t="s">
        <v>421</v>
      </c>
      <c r="C29" s="392"/>
      <c r="D29" s="393"/>
      <c r="E29" s="23">
        <v>1</v>
      </c>
      <c r="F29" s="428"/>
      <c r="G29" s="27" t="s">
        <v>312</v>
      </c>
      <c r="H29" s="381"/>
      <c r="I29" s="432"/>
      <c r="J29" s="432"/>
      <c r="K29" s="432"/>
      <c r="L29" s="432"/>
      <c r="M29" s="432"/>
      <c r="N29" s="432"/>
      <c r="O29" s="432"/>
      <c r="P29" s="382"/>
      <c r="Q29" s="120"/>
      <c r="R29" s="384" t="str">
        <f>IF(F29=0,"",F29)</f>
        <v/>
      </c>
      <c r="S29" s="7"/>
    </row>
    <row r="30" spans="1:19">
      <c r="A30" s="27" t="s">
        <v>78</v>
      </c>
      <c r="B30" s="433" t="s">
        <v>466</v>
      </c>
      <c r="C30" s="434"/>
      <c r="D30" s="435"/>
      <c r="E30" s="27">
        <v>2</v>
      </c>
      <c r="F30" s="428"/>
      <c r="G30" s="27" t="s">
        <v>312</v>
      </c>
      <c r="H30" s="339"/>
      <c r="I30" s="341"/>
      <c r="J30" s="341"/>
      <c r="K30" s="341"/>
      <c r="L30" s="341"/>
      <c r="M30" s="341"/>
      <c r="N30" s="341"/>
      <c r="O30" s="341"/>
      <c r="P30" s="340"/>
      <c r="Q30" s="13" t="str">
        <f>IF(F30=0,"",F30*2)</f>
        <v/>
      </c>
      <c r="R30" s="421"/>
      <c r="S30" s="7"/>
    </row>
    <row r="31" spans="1:19">
      <c r="A31" s="27" t="s">
        <v>84</v>
      </c>
      <c r="B31" s="436" t="s">
        <v>87</v>
      </c>
      <c r="C31" s="437"/>
      <c r="D31" s="438"/>
      <c r="E31" s="27">
        <v>5</v>
      </c>
      <c r="F31" s="428"/>
      <c r="G31" s="27" t="s">
        <v>312</v>
      </c>
      <c r="H31" s="339"/>
      <c r="I31" s="341"/>
      <c r="J31" s="341"/>
      <c r="K31" s="341"/>
      <c r="L31" s="341"/>
      <c r="M31" s="341"/>
      <c r="N31" s="341"/>
      <c r="O31" s="341"/>
      <c r="P31" s="340"/>
      <c r="Q31" s="13" t="str">
        <f>IF(F31=0,"",5*F31)</f>
        <v/>
      </c>
      <c r="R31" s="421"/>
    </row>
    <row r="32" spans="1:19" ht="29.25" customHeight="1">
      <c r="A32" s="27" t="s">
        <v>389</v>
      </c>
      <c r="B32" s="391" t="s">
        <v>411</v>
      </c>
      <c r="C32" s="392"/>
      <c r="D32" s="393"/>
      <c r="E32" s="27">
        <v>5</v>
      </c>
      <c r="F32" s="428"/>
      <c r="G32" s="27" t="s">
        <v>312</v>
      </c>
      <c r="H32" s="339"/>
      <c r="I32" s="341"/>
      <c r="J32" s="341"/>
      <c r="K32" s="341"/>
      <c r="L32" s="341"/>
      <c r="M32" s="341"/>
      <c r="N32" s="341"/>
      <c r="O32" s="341"/>
      <c r="P32" s="340"/>
      <c r="Q32" s="120"/>
      <c r="R32" s="384" t="str">
        <f>IF(F32=0,"",F32*5)</f>
        <v/>
      </c>
    </row>
    <row r="33" spans="1:18">
      <c r="A33" s="27" t="s">
        <v>86</v>
      </c>
      <c r="B33" s="436" t="s">
        <v>89</v>
      </c>
      <c r="C33" s="437"/>
      <c r="D33" s="438"/>
      <c r="E33" s="27">
        <v>7</v>
      </c>
      <c r="F33" s="60"/>
      <c r="G33" s="27" t="s">
        <v>90</v>
      </c>
      <c r="H33" s="339"/>
      <c r="I33" s="341"/>
      <c r="J33" s="341"/>
      <c r="K33" s="341"/>
      <c r="L33" s="341"/>
      <c r="M33" s="341"/>
      <c r="N33" s="341"/>
      <c r="O33" s="341"/>
      <c r="P33" s="340"/>
      <c r="Q33" s="13" t="str">
        <f>IF(F33="○",7,"")</f>
        <v/>
      </c>
      <c r="R33" s="421"/>
    </row>
    <row r="34" spans="1:18">
      <c r="A34" s="27" t="s">
        <v>88</v>
      </c>
      <c r="B34" s="433" t="s">
        <v>92</v>
      </c>
      <c r="C34" s="434"/>
      <c r="D34" s="435"/>
      <c r="E34" s="27">
        <v>5</v>
      </c>
      <c r="F34" s="60"/>
      <c r="G34" s="27" t="s">
        <v>93</v>
      </c>
      <c r="H34" s="60"/>
      <c r="I34" s="27" t="s">
        <v>94</v>
      </c>
      <c r="J34" s="60"/>
      <c r="K34" s="27" t="s">
        <v>95</v>
      </c>
      <c r="L34" s="339"/>
      <c r="M34" s="341"/>
      <c r="N34" s="341"/>
      <c r="O34" s="341"/>
      <c r="P34" s="340"/>
      <c r="Q34" s="13" t="str">
        <f>IF(F34="○",5,IF(H34="○",15,IF(J34="○",25,"")))</f>
        <v/>
      </c>
      <c r="R34" s="421"/>
    </row>
    <row r="35" spans="1:18">
      <c r="A35" s="27" t="s">
        <v>91</v>
      </c>
      <c r="B35" s="433" t="s">
        <v>412</v>
      </c>
      <c r="C35" s="386"/>
      <c r="D35" s="387"/>
      <c r="E35" s="27">
        <v>15</v>
      </c>
      <c r="F35" s="60"/>
      <c r="G35" s="150" t="s">
        <v>392</v>
      </c>
      <c r="H35" s="439"/>
      <c r="I35" s="440"/>
      <c r="J35" s="440"/>
      <c r="K35" s="440"/>
      <c r="L35" s="440"/>
      <c r="M35" s="440"/>
      <c r="N35" s="440"/>
      <c r="O35" s="440"/>
      <c r="P35" s="441"/>
      <c r="Q35" s="120"/>
      <c r="R35" s="384" t="str">
        <f>IF(F35="○",15,"")</f>
        <v/>
      </c>
    </row>
    <row r="36" spans="1:18">
      <c r="A36" s="11" t="s">
        <v>96</v>
      </c>
      <c r="B36" s="240" t="s">
        <v>97</v>
      </c>
      <c r="C36" s="241"/>
      <c r="D36" s="242"/>
      <c r="E36" s="23" t="s">
        <v>98</v>
      </c>
      <c r="F36" s="23"/>
      <c r="G36" s="28" t="s">
        <v>99</v>
      </c>
      <c r="H36" s="200" t="s">
        <v>100</v>
      </c>
      <c r="I36" s="201"/>
      <c r="J36" s="201"/>
      <c r="K36" s="201"/>
      <c r="L36" s="201"/>
      <c r="M36" s="201"/>
      <c r="N36" s="201"/>
      <c r="O36" s="201"/>
      <c r="P36" s="202"/>
      <c r="Q36" s="13"/>
      <c r="R36" s="114"/>
    </row>
    <row r="37" spans="1:18">
      <c r="A37" s="204" t="s">
        <v>101</v>
      </c>
      <c r="B37" s="205"/>
      <c r="C37" s="205"/>
      <c r="D37" s="206"/>
      <c r="E37" s="204" t="s">
        <v>102</v>
      </c>
      <c r="F37" s="205"/>
      <c r="G37" s="205"/>
      <c r="H37" s="205"/>
      <c r="I37" s="205"/>
      <c r="J37" s="205"/>
      <c r="K37" s="205"/>
      <c r="L37" s="205"/>
      <c r="M37" s="205"/>
      <c r="N37" s="205"/>
      <c r="O37" s="205"/>
      <c r="P37" s="206"/>
      <c r="Q37" s="11" t="str">
        <f>IF(SUM(Q12:Q36)=0,"",SUM(Q12:Q36))</f>
        <v/>
      </c>
      <c r="R37" s="114" t="str">
        <f>IF(SUM(R12:R36)=0,"",SUM(R12:R36))</f>
        <v/>
      </c>
    </row>
    <row r="38" spans="1:18" ht="9" customHeight="1"/>
    <row r="39" spans="1:18">
      <c r="B39" s="15"/>
      <c r="C39" s="7" t="s">
        <v>103</v>
      </c>
    </row>
    <row r="40" spans="1:18">
      <c r="A40" s="4" t="s">
        <v>104</v>
      </c>
      <c r="B40" s="29"/>
      <c r="C40" s="7" t="s">
        <v>105</v>
      </c>
      <c r="J40" s="10"/>
    </row>
    <row r="41" spans="1:18" ht="9.75" customHeight="1">
      <c r="B41" s="7"/>
      <c r="C41" s="7"/>
      <c r="J41" s="10"/>
    </row>
    <row r="42" spans="1:18">
      <c r="A42" s="31" t="s">
        <v>106</v>
      </c>
      <c r="B42" s="32" t="s">
        <v>319</v>
      </c>
      <c r="C42" s="32"/>
      <c r="D42" s="37"/>
      <c r="E42" s="37"/>
      <c r="F42" s="37"/>
      <c r="G42" s="37"/>
      <c r="H42" s="43"/>
      <c r="I42" s="43"/>
      <c r="J42" s="41"/>
      <c r="K42" s="42"/>
      <c r="M42" s="7"/>
      <c r="Q42" s="30"/>
    </row>
    <row r="43" spans="1:18">
      <c r="B43" s="32" t="s">
        <v>313</v>
      </c>
      <c r="C43" s="32"/>
      <c r="D43" s="37"/>
      <c r="E43" s="37"/>
      <c r="F43" s="37"/>
      <c r="G43" s="37"/>
      <c r="H43" s="43"/>
      <c r="I43" s="43"/>
      <c r="J43" s="41"/>
      <c r="K43" s="42"/>
      <c r="M43" s="7"/>
      <c r="Q43" s="30"/>
    </row>
    <row r="44" spans="1:18">
      <c r="B44" s="38" t="s">
        <v>110</v>
      </c>
      <c r="C44" s="32"/>
      <c r="D44" s="37"/>
      <c r="E44" s="37"/>
      <c r="F44" s="37"/>
      <c r="G44" s="37"/>
      <c r="H44" s="43"/>
      <c r="I44" s="43"/>
      <c r="J44" s="42"/>
      <c r="K44" s="41"/>
      <c r="M44" s="7"/>
    </row>
    <row r="45" spans="1:18">
      <c r="B45" s="38"/>
      <c r="C45" s="32" t="s">
        <v>380</v>
      </c>
      <c r="D45" s="37"/>
      <c r="E45" s="37"/>
      <c r="F45" s="37"/>
      <c r="G45" s="37"/>
      <c r="H45" s="43"/>
      <c r="I45" s="43"/>
      <c r="J45" s="42"/>
      <c r="K45" s="41"/>
      <c r="M45" s="7"/>
    </row>
    <row r="46" spans="1:18">
      <c r="B46" s="32"/>
      <c r="C46" s="32" t="s">
        <v>381</v>
      </c>
      <c r="D46" s="37"/>
      <c r="E46" s="37"/>
      <c r="F46" s="37"/>
      <c r="G46" s="37"/>
      <c r="H46" s="43"/>
      <c r="I46" s="43"/>
      <c r="J46" s="41"/>
      <c r="K46" s="42"/>
      <c r="Q46" s="30"/>
    </row>
    <row r="47" spans="1:18">
      <c r="B47" s="37"/>
      <c r="C47" s="32" t="s">
        <v>377</v>
      </c>
      <c r="D47" s="37"/>
      <c r="E47" s="37"/>
      <c r="F47" s="37"/>
      <c r="G47" s="37"/>
      <c r="H47" s="43"/>
      <c r="I47" s="43"/>
      <c r="J47" s="41"/>
      <c r="K47" s="42"/>
      <c r="Q47" s="30"/>
    </row>
    <row r="48" spans="1:18" ht="7.5" customHeight="1">
      <c r="B48" s="41"/>
      <c r="C48" s="41"/>
      <c r="D48" s="41"/>
      <c r="E48" s="41"/>
      <c r="F48" s="41"/>
      <c r="G48" s="41"/>
      <c r="H48" s="41"/>
      <c r="I48" s="78"/>
      <c r="J48" s="74"/>
      <c r="K48" s="41"/>
    </row>
    <row r="49" spans="1:13">
      <c r="A49" s="31" t="s">
        <v>108</v>
      </c>
      <c r="B49" s="42" t="s">
        <v>314</v>
      </c>
      <c r="C49" s="41"/>
      <c r="D49" s="41"/>
      <c r="E49" s="41"/>
      <c r="F49" s="41"/>
      <c r="G49" s="41"/>
      <c r="H49" s="41"/>
      <c r="I49" s="41"/>
      <c r="J49" s="74"/>
      <c r="K49" s="41"/>
      <c r="M49" s="7"/>
    </row>
    <row r="50" spans="1:13" ht="6" customHeight="1">
      <c r="B50" s="41"/>
      <c r="C50" s="41"/>
      <c r="D50" s="41"/>
      <c r="E50" s="41"/>
      <c r="F50" s="41"/>
      <c r="G50" s="41"/>
      <c r="H50" s="41"/>
      <c r="I50" s="41"/>
      <c r="J50" s="74"/>
      <c r="K50" s="41"/>
      <c r="M50" s="7"/>
    </row>
    <row r="51" spans="1:13">
      <c r="A51" s="31" t="s">
        <v>112</v>
      </c>
      <c r="B51" s="32" t="s">
        <v>320</v>
      </c>
      <c r="C51" s="41"/>
      <c r="D51" s="41"/>
      <c r="E51" s="41"/>
      <c r="F51" s="41"/>
      <c r="G51" s="41"/>
      <c r="H51" s="41"/>
      <c r="I51" s="41"/>
      <c r="J51" s="74"/>
      <c r="K51" s="41"/>
    </row>
    <row r="52" spans="1:13" ht="6" customHeight="1">
      <c r="B52" s="41"/>
      <c r="C52" s="41"/>
      <c r="D52" s="41"/>
      <c r="E52" s="41"/>
      <c r="F52" s="41"/>
      <c r="G52" s="41"/>
      <c r="H52" s="41"/>
      <c r="I52" s="41"/>
      <c r="J52" s="41"/>
      <c r="K52" s="41"/>
    </row>
    <row r="53" spans="1:13">
      <c r="A53" s="7" t="s">
        <v>315</v>
      </c>
      <c r="B53" s="41"/>
      <c r="C53" s="41"/>
      <c r="D53" s="41"/>
      <c r="E53" s="41"/>
      <c r="F53" s="41"/>
      <c r="G53" s="41"/>
      <c r="H53" s="41"/>
      <c r="I53" s="41"/>
      <c r="J53" s="41"/>
      <c r="K53" s="41"/>
    </row>
    <row r="55" spans="1:13">
      <c r="B55" s="43"/>
    </row>
  </sheetData>
  <mergeCells count="102">
    <mergeCell ref="A7:Q7"/>
    <mergeCell ref="B10:D11"/>
    <mergeCell ref="E10:E11"/>
    <mergeCell ref="F10:G11"/>
    <mergeCell ref="P1:Q1"/>
    <mergeCell ref="P2:Q2"/>
    <mergeCell ref="B3:J3"/>
    <mergeCell ref="N3:O3"/>
    <mergeCell ref="B4:J5"/>
    <mergeCell ref="N4:O6"/>
    <mergeCell ref="H10:I11"/>
    <mergeCell ref="J10:K11"/>
    <mergeCell ref="L10:N11"/>
    <mergeCell ref="O10:P11"/>
    <mergeCell ref="B15:D15"/>
    <mergeCell ref="J15:K15"/>
    <mergeCell ref="L15:N15"/>
    <mergeCell ref="O15:P15"/>
    <mergeCell ref="B16:D16"/>
    <mergeCell ref="L16:N16"/>
    <mergeCell ref="O16:P16"/>
    <mergeCell ref="L12:N12"/>
    <mergeCell ref="O12:P12"/>
    <mergeCell ref="B14:D14"/>
    <mergeCell ref="F14:G14"/>
    <mergeCell ref="H14:I14"/>
    <mergeCell ref="J14:K14"/>
    <mergeCell ref="M14:N14"/>
    <mergeCell ref="O14:P14"/>
    <mergeCell ref="I12:I13"/>
    <mergeCell ref="B36:D36"/>
    <mergeCell ref="H36:P36"/>
    <mergeCell ref="A37:D37"/>
    <mergeCell ref="E37:P37"/>
    <mergeCell ref="P3:R3"/>
    <mergeCell ref="P4:R4"/>
    <mergeCell ref="P5:R5"/>
    <mergeCell ref="P6:R6"/>
    <mergeCell ref="Q10:R10"/>
    <mergeCell ref="A10:A11"/>
    <mergeCell ref="B31:D31"/>
    <mergeCell ref="H31:P31"/>
    <mergeCell ref="B33:D33"/>
    <mergeCell ref="H33:P33"/>
    <mergeCell ref="B34:D34"/>
    <mergeCell ref="H32:P32"/>
    <mergeCell ref="O27:P27"/>
    <mergeCell ref="B28:D28"/>
    <mergeCell ref="M28:N28"/>
    <mergeCell ref="O28:P28"/>
    <mergeCell ref="B30:D30"/>
    <mergeCell ref="H30:P30"/>
    <mergeCell ref="H29:P29"/>
    <mergeCell ref="B24:D24"/>
    <mergeCell ref="A12:A13"/>
    <mergeCell ref="B25:D25"/>
    <mergeCell ref="B12:D13"/>
    <mergeCell ref="O13:P13"/>
    <mergeCell ref="L13:N13"/>
    <mergeCell ref="G12:G13"/>
    <mergeCell ref="M24:N24"/>
    <mergeCell ref="B22:D22"/>
    <mergeCell ref="L22:N22"/>
    <mergeCell ref="O22:P22"/>
    <mergeCell ref="B23:D23"/>
    <mergeCell ref="L23:N23"/>
    <mergeCell ref="O23:P23"/>
    <mergeCell ref="I20:I21"/>
    <mergeCell ref="J20:J21"/>
    <mergeCell ref="K20:K21"/>
    <mergeCell ref="L20:P20"/>
    <mergeCell ref="M21:N21"/>
    <mergeCell ref="A20:A21"/>
    <mergeCell ref="B20:D21"/>
    <mergeCell ref="L18:N18"/>
    <mergeCell ref="O18:P18"/>
    <mergeCell ref="B19:D19"/>
    <mergeCell ref="M19:N19"/>
    <mergeCell ref="R20:R21"/>
    <mergeCell ref="L34:P34"/>
    <mergeCell ref="B29:D29"/>
    <mergeCell ref="B32:D32"/>
    <mergeCell ref="B35:D35"/>
    <mergeCell ref="H35:P35"/>
    <mergeCell ref="K12:K13"/>
    <mergeCell ref="F12:F13"/>
    <mergeCell ref="H12:H13"/>
    <mergeCell ref="J12:J13"/>
    <mergeCell ref="Q12:Q13"/>
    <mergeCell ref="R12:R13"/>
    <mergeCell ref="B26:D26"/>
    <mergeCell ref="M26:N26"/>
    <mergeCell ref="B27:D27"/>
    <mergeCell ref="L27:N27"/>
    <mergeCell ref="Q20:Q21"/>
    <mergeCell ref="E20:E21"/>
    <mergeCell ref="F20:F21"/>
    <mergeCell ref="G20:G21"/>
    <mergeCell ref="H20:H21"/>
    <mergeCell ref="B17:D17"/>
    <mergeCell ref="H17:P17"/>
    <mergeCell ref="B18:D18"/>
  </mergeCells>
  <phoneticPr fontId="2"/>
  <pageMargins left="0.31496062992125984" right="0.31496062992125984" top="0.55118110236220474" bottom="0.35433070866141736" header="0.31496062992125984" footer="0.31496062992125984"/>
  <pageSetup paperSize="9" scale="6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13CB2-8C3C-4021-9339-AB19A0FA775E}">
  <dimension ref="A1:Q53"/>
  <sheetViews>
    <sheetView zoomScaleNormal="100" workbookViewId="0">
      <selection activeCell="A9" sqref="A9"/>
    </sheetView>
  </sheetViews>
  <sheetFormatPr defaultColWidth="3.125" defaultRowHeight="18.75"/>
  <cols>
    <col min="1" max="1" width="3.625" style="4" customWidth="1"/>
    <col min="2" max="2" width="7.125" style="4" customWidth="1"/>
    <col min="3" max="3" width="8.75" style="4" customWidth="1"/>
    <col min="4" max="4" width="8.375" style="4" customWidth="1"/>
    <col min="5" max="5" width="3.625" style="4" customWidth="1"/>
    <col min="6" max="6" width="3.125" style="4"/>
    <col min="7" max="7" width="15.25" style="4" customWidth="1"/>
    <col min="8" max="8" width="3.125" style="4"/>
    <col min="9" max="9" width="15.25" style="4" customWidth="1"/>
    <col min="10" max="10" width="3.125" style="4"/>
    <col min="11" max="11" width="15.25" style="4" customWidth="1"/>
    <col min="12" max="12" width="3.125" style="4"/>
    <col min="13" max="13" width="5.5" style="4" customWidth="1"/>
    <col min="14" max="14" width="16" style="4" customWidth="1"/>
    <col min="15" max="16" width="6.25" style="4" customWidth="1"/>
    <col min="17" max="17" width="9.5" style="4" customWidth="1"/>
    <col min="18" max="16384" width="3.125" style="4"/>
  </cols>
  <sheetData>
    <row r="1" spans="1:16" ht="18" customHeight="1">
      <c r="A1" s="1" t="s">
        <v>272</v>
      </c>
      <c r="B1" s="2"/>
      <c r="C1" s="2"/>
      <c r="D1"/>
      <c r="E1" s="3"/>
      <c r="F1"/>
      <c r="G1"/>
      <c r="H1"/>
      <c r="I1"/>
      <c r="J1"/>
      <c r="K1"/>
      <c r="L1" s="166"/>
      <c r="M1" s="166"/>
      <c r="N1" s="166"/>
      <c r="O1" s="166"/>
      <c r="P1"/>
    </row>
    <row r="2" spans="1:16" ht="18" customHeight="1">
      <c r="A2" s="1"/>
      <c r="B2" s="2"/>
      <c r="C2" s="2"/>
      <c r="D2"/>
      <c r="E2" s="3"/>
      <c r="F2"/>
      <c r="G2"/>
      <c r="H2"/>
      <c r="I2"/>
      <c r="J2"/>
      <c r="K2"/>
      <c r="L2" s="253" t="s">
        <v>273</v>
      </c>
      <c r="M2" s="253"/>
      <c r="N2" s="166"/>
      <c r="O2" s="166"/>
      <c r="P2"/>
    </row>
    <row r="3" spans="1:16" ht="13.7" customHeight="1">
      <c r="B3" s="167" t="s">
        <v>2</v>
      </c>
      <c r="C3" s="167"/>
      <c r="D3" s="167"/>
      <c r="E3" s="167"/>
      <c r="F3" s="167"/>
      <c r="G3" s="167"/>
      <c r="H3" s="167"/>
      <c r="I3" s="167"/>
      <c r="J3" s="167"/>
      <c r="L3" s="222" t="s">
        <v>3</v>
      </c>
      <c r="M3" s="222"/>
      <c r="N3" s="222"/>
      <c r="O3" s="222"/>
      <c r="P3" s="222"/>
    </row>
    <row r="4" spans="1:16" ht="13.7" customHeight="1">
      <c r="A4" s="7"/>
      <c r="B4" s="168" t="s">
        <v>4</v>
      </c>
      <c r="C4" s="168"/>
      <c r="D4" s="168"/>
      <c r="E4" s="168"/>
      <c r="F4" s="168"/>
      <c r="G4" s="168"/>
      <c r="H4" s="168"/>
      <c r="I4" s="168"/>
      <c r="J4" s="168"/>
      <c r="L4" s="222" t="s">
        <v>5</v>
      </c>
      <c r="M4" s="222"/>
      <c r="N4" s="223" t="s">
        <v>6</v>
      </c>
      <c r="O4" s="223"/>
      <c r="P4" s="223"/>
    </row>
    <row r="5" spans="1:16" ht="13.7" customHeight="1">
      <c r="B5" s="167"/>
      <c r="C5" s="167"/>
      <c r="D5" s="167"/>
      <c r="E5" s="167"/>
      <c r="F5" s="167"/>
      <c r="G5" s="167"/>
      <c r="H5" s="167"/>
      <c r="I5" s="167"/>
      <c r="J5" s="167"/>
      <c r="L5" s="222"/>
      <c r="M5" s="222"/>
      <c r="N5" s="222" t="s">
        <v>274</v>
      </c>
      <c r="O5" s="222"/>
      <c r="P5" s="222"/>
    </row>
    <row r="6" spans="1:16" ht="13.7" customHeight="1">
      <c r="L6" s="222"/>
      <c r="M6" s="222"/>
      <c r="N6" s="222" t="s">
        <v>7</v>
      </c>
      <c r="O6" s="222"/>
      <c r="P6" s="222"/>
    </row>
    <row r="7" spans="1:16" ht="24.75" customHeight="1">
      <c r="A7" s="185" t="s">
        <v>275</v>
      </c>
      <c r="B7" s="185"/>
      <c r="C7" s="185"/>
      <c r="D7" s="185"/>
      <c r="E7" s="185"/>
      <c r="F7" s="185"/>
      <c r="G7" s="185"/>
      <c r="H7" s="185"/>
      <c r="I7" s="185"/>
      <c r="J7" s="185"/>
      <c r="K7" s="185"/>
      <c r="L7" s="185"/>
      <c r="M7" s="185"/>
      <c r="N7" s="185"/>
      <c r="O7" s="185"/>
    </row>
    <row r="8" spans="1:16" ht="24.75" customHeight="1">
      <c r="A8" s="8"/>
      <c r="B8" s="8"/>
      <c r="C8" s="8"/>
      <c r="D8" s="8"/>
      <c r="E8" s="8"/>
      <c r="F8" s="8"/>
      <c r="G8" s="8"/>
      <c r="H8" s="8"/>
      <c r="I8" s="8"/>
      <c r="J8" s="8"/>
      <c r="K8" s="8"/>
      <c r="L8" s="8"/>
      <c r="M8" s="8"/>
      <c r="N8" s="8"/>
      <c r="O8" s="8"/>
    </row>
    <row r="9" spans="1:16" ht="18.75" customHeight="1">
      <c r="A9" s="41"/>
      <c r="B9" s="38" t="s">
        <v>407</v>
      </c>
      <c r="C9" s="10"/>
      <c r="D9" s="41"/>
      <c r="E9" s="41"/>
      <c r="F9" s="41"/>
      <c r="G9" s="41"/>
      <c r="H9" s="41"/>
      <c r="I9" s="41"/>
      <c r="J9" s="41"/>
      <c r="K9" s="41"/>
      <c r="L9" s="41"/>
      <c r="M9" s="41"/>
      <c r="N9" s="41"/>
      <c r="O9" s="41"/>
      <c r="P9" s="41"/>
    </row>
    <row r="10" spans="1:16" ht="54.75" customHeight="1">
      <c r="A10" s="362"/>
      <c r="B10" s="394" t="s">
        <v>9</v>
      </c>
      <c r="C10" s="395"/>
      <c r="D10" s="396"/>
      <c r="E10" s="186" t="s">
        <v>10</v>
      </c>
      <c r="F10" s="397" t="s">
        <v>11</v>
      </c>
      <c r="G10" s="398"/>
      <c r="H10" s="397" t="s">
        <v>12</v>
      </c>
      <c r="I10" s="398"/>
      <c r="J10" s="397" t="s">
        <v>13</v>
      </c>
      <c r="K10" s="398"/>
      <c r="L10" s="397" t="s">
        <v>395</v>
      </c>
      <c r="M10" s="399"/>
      <c r="N10" s="398"/>
      <c r="O10" s="342" t="s">
        <v>14</v>
      </c>
      <c r="P10" s="342"/>
    </row>
    <row r="11" spans="1:16" ht="19.5" customHeight="1">
      <c r="A11" s="400"/>
      <c r="B11" s="401"/>
      <c r="C11" s="402"/>
      <c r="D11" s="403"/>
      <c r="E11" s="187"/>
      <c r="F11" s="404"/>
      <c r="G11" s="405"/>
      <c r="H11" s="404"/>
      <c r="I11" s="405"/>
      <c r="J11" s="404"/>
      <c r="K11" s="405"/>
      <c r="L11" s="404"/>
      <c r="M11" s="406"/>
      <c r="N11" s="405"/>
      <c r="O11" s="27" t="s">
        <v>385</v>
      </c>
      <c r="P11" s="27" t="s">
        <v>386</v>
      </c>
    </row>
    <row r="12" spans="1:16" ht="12.75" customHeight="1">
      <c r="A12" s="362" t="s">
        <v>15</v>
      </c>
      <c r="B12" s="407" t="s">
        <v>16</v>
      </c>
      <c r="C12" s="408"/>
      <c r="D12" s="409"/>
      <c r="E12" s="27">
        <v>2</v>
      </c>
      <c r="F12" s="410"/>
      <c r="G12" s="362" t="s">
        <v>17</v>
      </c>
      <c r="H12" s="410"/>
      <c r="I12" s="362" t="s">
        <v>18</v>
      </c>
      <c r="J12" s="410"/>
      <c r="K12" s="362" t="s">
        <v>19</v>
      </c>
      <c r="L12" s="442"/>
      <c r="M12" s="443"/>
      <c r="N12" s="444"/>
      <c r="O12" s="228" t="str">
        <f>IF(F12="○",2,IF(H12="○",6,IF(J12="○",10,"")))</f>
        <v/>
      </c>
      <c r="P12" s="411" t="str">
        <f>IF(F12="○",1,IF(H12="○",3,IF(J12="○",5,"")))</f>
        <v/>
      </c>
    </row>
    <row r="13" spans="1:16" ht="12.75" customHeight="1">
      <c r="A13" s="400"/>
      <c r="B13" s="412"/>
      <c r="C13" s="413"/>
      <c r="D13" s="414"/>
      <c r="E13" s="27">
        <v>1</v>
      </c>
      <c r="F13" s="415"/>
      <c r="G13" s="400"/>
      <c r="H13" s="415"/>
      <c r="I13" s="400"/>
      <c r="J13" s="415"/>
      <c r="K13" s="400"/>
      <c r="L13" s="445"/>
      <c r="M13" s="446"/>
      <c r="N13" s="447"/>
      <c r="O13" s="229"/>
      <c r="P13" s="416"/>
    </row>
    <row r="14" spans="1:16" ht="21.2" customHeight="1">
      <c r="A14" s="27" t="s">
        <v>20</v>
      </c>
      <c r="B14" s="358" t="s">
        <v>21</v>
      </c>
      <c r="C14" s="358"/>
      <c r="D14" s="358"/>
      <c r="E14" s="27">
        <v>1</v>
      </c>
      <c r="F14" s="60"/>
      <c r="G14" s="27" t="s">
        <v>22</v>
      </c>
      <c r="H14" s="60"/>
      <c r="I14" s="27" t="s">
        <v>23</v>
      </c>
      <c r="J14" s="448"/>
      <c r="K14" s="448"/>
      <c r="L14" s="448"/>
      <c r="M14" s="448"/>
      <c r="N14" s="448"/>
      <c r="O14" s="13" t="str">
        <f>IF(F14="○",1,IF(H14="○",3,IF(J14="○",5,"")))</f>
        <v/>
      </c>
      <c r="P14" s="421"/>
    </row>
    <row r="15" spans="1:16" ht="36" customHeight="1">
      <c r="A15" s="27" t="s">
        <v>24</v>
      </c>
      <c r="B15" s="349" t="s">
        <v>467</v>
      </c>
      <c r="C15" s="358"/>
      <c r="D15" s="358"/>
      <c r="E15" s="27">
        <v>1</v>
      </c>
      <c r="F15" s="60"/>
      <c r="G15" s="61" t="s">
        <v>26</v>
      </c>
      <c r="H15" s="60"/>
      <c r="I15" s="61" t="s">
        <v>27</v>
      </c>
      <c r="J15" s="60"/>
      <c r="K15" s="27" t="s">
        <v>28</v>
      </c>
      <c r="L15" s="448"/>
      <c r="M15" s="448"/>
      <c r="N15" s="448"/>
      <c r="O15" s="13" t="str">
        <f>IF(F15="○",1,IF(H15="○",3,IF(J15="○",5,"")))</f>
        <v/>
      </c>
      <c r="P15" s="421"/>
    </row>
    <row r="16" spans="1:16" ht="117.75" customHeight="1">
      <c r="A16" s="27" t="s">
        <v>29</v>
      </c>
      <c r="B16" s="199" t="s">
        <v>468</v>
      </c>
      <c r="C16" s="199"/>
      <c r="D16" s="199"/>
      <c r="E16" s="27">
        <v>2</v>
      </c>
      <c r="F16" s="60"/>
      <c r="G16" s="71" t="s">
        <v>276</v>
      </c>
      <c r="H16" s="60"/>
      <c r="I16" s="71" t="s">
        <v>277</v>
      </c>
      <c r="J16" s="60"/>
      <c r="K16" s="449" t="s">
        <v>278</v>
      </c>
      <c r="L16" s="60"/>
      <c r="M16" s="266" t="s">
        <v>279</v>
      </c>
      <c r="N16" s="267"/>
      <c r="O16" s="13" t="str">
        <f>IF(F16="○",2,IF(H16="○",6,IF(J16="○",10,IF(L16="○",20,""))))</f>
        <v/>
      </c>
      <c r="P16" s="421"/>
    </row>
    <row r="17" spans="1:17" ht="21.2" customHeight="1">
      <c r="A17" s="27" t="s">
        <v>32</v>
      </c>
      <c r="B17" s="255" t="s">
        <v>280</v>
      </c>
      <c r="C17" s="255"/>
      <c r="D17" s="255"/>
      <c r="E17" s="54">
        <v>5</v>
      </c>
      <c r="F17" s="55"/>
      <c r="G17" s="54" t="s">
        <v>39</v>
      </c>
      <c r="H17" s="450"/>
      <c r="I17" s="451" t="s">
        <v>365</v>
      </c>
      <c r="J17" s="339"/>
      <c r="K17" s="341"/>
      <c r="L17" s="341"/>
      <c r="M17" s="341"/>
      <c r="N17" s="340"/>
      <c r="O17" s="13" t="str">
        <f>IF(F17="○",5,IF(H17="○",15,""))</f>
        <v/>
      </c>
      <c r="P17" s="421"/>
    </row>
    <row r="18" spans="1:17" ht="42" customHeight="1">
      <c r="A18" s="27" t="s">
        <v>37</v>
      </c>
      <c r="B18" s="255" t="s">
        <v>58</v>
      </c>
      <c r="C18" s="255"/>
      <c r="D18" s="255"/>
      <c r="E18" s="27">
        <v>1</v>
      </c>
      <c r="F18" s="60"/>
      <c r="G18" s="27" t="s">
        <v>59</v>
      </c>
      <c r="H18" s="60"/>
      <c r="I18" s="20" t="s">
        <v>118</v>
      </c>
      <c r="J18" s="60"/>
      <c r="K18" s="61" t="s">
        <v>281</v>
      </c>
      <c r="L18" s="448"/>
      <c r="M18" s="448"/>
      <c r="N18" s="448"/>
      <c r="O18" s="13" t="str">
        <f>IF(F18="○",1,IF(H18="○",3,IF(J18="○",5,"")))</f>
        <v/>
      </c>
      <c r="P18" s="384" t="str">
        <f>IF(F18="○",1,IF(H18="○",3,IF(J18="○",5,"")))</f>
        <v/>
      </c>
    </row>
    <row r="19" spans="1:17" ht="34.5" customHeight="1">
      <c r="A19" s="27" t="s">
        <v>40</v>
      </c>
      <c r="B19" s="199" t="s">
        <v>62</v>
      </c>
      <c r="C19" s="199"/>
      <c r="D19" s="199"/>
      <c r="E19" s="23">
        <v>1</v>
      </c>
      <c r="F19" s="24"/>
      <c r="G19" s="23" t="s">
        <v>63</v>
      </c>
      <c r="H19" s="24"/>
      <c r="I19" s="23" t="s">
        <v>64</v>
      </c>
      <c r="J19" s="24"/>
      <c r="K19" s="23" t="s">
        <v>65</v>
      </c>
      <c r="L19" s="218"/>
      <c r="M19" s="218"/>
      <c r="N19" s="218"/>
      <c r="O19" s="13" t="str">
        <f>IF(F19="○",1,IF(H19="○",3,IF(J19="○",5,"")))</f>
        <v/>
      </c>
      <c r="P19" s="384" t="str">
        <f>IF(F19="○",1,IF(H19="○",3,IF(J19="○",5,"")))</f>
        <v/>
      </c>
    </row>
    <row r="20" spans="1:17" ht="21.2" customHeight="1">
      <c r="A20" s="27" t="s">
        <v>45</v>
      </c>
      <c r="B20" s="255" t="s">
        <v>67</v>
      </c>
      <c r="C20" s="255"/>
      <c r="D20" s="255"/>
      <c r="E20" s="23">
        <v>2</v>
      </c>
      <c r="F20" s="24"/>
      <c r="G20" s="23" t="s">
        <v>282</v>
      </c>
      <c r="H20" s="24"/>
      <c r="I20" s="23" t="s">
        <v>283</v>
      </c>
      <c r="J20" s="24"/>
      <c r="K20" s="23" t="s">
        <v>284</v>
      </c>
      <c r="L20" s="24"/>
      <c r="M20" s="216" t="s">
        <v>285</v>
      </c>
      <c r="N20" s="217"/>
      <c r="O20" s="13" t="str">
        <f>IF(F20="○",2,IF(H20="○",6,IF(J20="○",10,IF(L20="○",20,""))))</f>
        <v/>
      </c>
      <c r="P20" s="421"/>
    </row>
    <row r="21" spans="1:17" ht="31.5" customHeight="1">
      <c r="A21" s="27" t="s">
        <v>413</v>
      </c>
      <c r="B21" s="452" t="s">
        <v>414</v>
      </c>
      <c r="C21" s="452"/>
      <c r="D21" s="452"/>
      <c r="E21" s="23">
        <v>1</v>
      </c>
      <c r="F21" s="453"/>
      <c r="G21" s="23" t="s">
        <v>85</v>
      </c>
      <c r="H21" s="218"/>
      <c r="I21" s="218"/>
      <c r="J21" s="218"/>
      <c r="K21" s="218"/>
      <c r="L21" s="218"/>
      <c r="M21" s="218"/>
      <c r="N21" s="218"/>
      <c r="O21" s="120"/>
      <c r="P21" s="384" t="str">
        <f>IF(F21=0,"",F21)</f>
        <v/>
      </c>
    </row>
    <row r="22" spans="1:17" ht="21.2" customHeight="1">
      <c r="A22" s="27" t="s">
        <v>49</v>
      </c>
      <c r="B22" s="261" t="s">
        <v>464</v>
      </c>
      <c r="C22" s="261"/>
      <c r="D22" s="261"/>
      <c r="E22" s="23">
        <v>1</v>
      </c>
      <c r="F22" s="24"/>
      <c r="G22" s="23" t="s">
        <v>68</v>
      </c>
      <c r="H22" s="24"/>
      <c r="I22" s="23" t="s">
        <v>69</v>
      </c>
      <c r="J22" s="24"/>
      <c r="K22" s="23" t="s">
        <v>70</v>
      </c>
      <c r="L22" s="24"/>
      <c r="M22" s="216" t="s">
        <v>286</v>
      </c>
      <c r="N22" s="217"/>
      <c r="O22" s="13" t="str">
        <f>IF(F22="○",1,IF(H22="○",3,IF(J22="○",5,IF(L22="○",10,""))))</f>
        <v/>
      </c>
      <c r="P22" s="384" t="str">
        <f>IF(F22="○",1,IF(H22="○",3,IF(J22="○",5,IF(L22="○",10,""))))</f>
        <v/>
      </c>
    </row>
    <row r="23" spans="1:17" ht="57.75" customHeight="1">
      <c r="A23" s="27" t="s">
        <v>57</v>
      </c>
      <c r="B23" s="256" t="s">
        <v>465</v>
      </c>
      <c r="C23" s="256"/>
      <c r="D23" s="256"/>
      <c r="E23" s="23">
        <v>1</v>
      </c>
      <c r="F23" s="24"/>
      <c r="G23" s="23" t="s">
        <v>75</v>
      </c>
      <c r="H23" s="24"/>
      <c r="I23" s="23" t="s">
        <v>76</v>
      </c>
      <c r="J23" s="24"/>
      <c r="K23" s="23" t="s">
        <v>77</v>
      </c>
      <c r="L23" s="218"/>
      <c r="M23" s="218"/>
      <c r="N23" s="218"/>
      <c r="O23" s="13" t="str">
        <f>IF(F23="○",1,IF(H23="○",3,IF(J23="○",5,"")))</f>
        <v/>
      </c>
      <c r="P23" s="384" t="str">
        <f>IF(F23="○",1,IF(H23="○",3,IF(J23="○",5,"")))</f>
        <v/>
      </c>
    </row>
    <row r="24" spans="1:17" ht="34.5" customHeight="1">
      <c r="A24" s="27" t="s">
        <v>61</v>
      </c>
      <c r="B24" s="256" t="s">
        <v>79</v>
      </c>
      <c r="C24" s="256"/>
      <c r="D24" s="256"/>
      <c r="E24" s="23">
        <v>2</v>
      </c>
      <c r="F24" s="24"/>
      <c r="G24" s="56" t="s">
        <v>80</v>
      </c>
      <c r="H24" s="24"/>
      <c r="I24" s="56" t="s">
        <v>81</v>
      </c>
      <c r="J24" s="24"/>
      <c r="K24" s="56" t="s">
        <v>82</v>
      </c>
      <c r="L24" s="24"/>
      <c r="M24" s="257" t="s">
        <v>83</v>
      </c>
      <c r="N24" s="258"/>
      <c r="O24" s="13" t="str">
        <f>IF(F24="○",2,IF(H24="○",6,IF(J24="○",10,IF(L24="○",20,""))))</f>
        <v/>
      </c>
      <c r="P24" s="421"/>
      <c r="Q24" s="7"/>
    </row>
    <row r="25" spans="1:17" ht="34.5" customHeight="1">
      <c r="A25" s="23" t="s">
        <v>408</v>
      </c>
      <c r="B25" s="452" t="s">
        <v>418</v>
      </c>
      <c r="C25" s="452"/>
      <c r="D25" s="452"/>
      <c r="E25" s="23">
        <v>1</v>
      </c>
      <c r="F25" s="453"/>
      <c r="G25" s="23" t="s">
        <v>85</v>
      </c>
      <c r="H25" s="218"/>
      <c r="I25" s="218"/>
      <c r="J25" s="218"/>
      <c r="K25" s="218"/>
      <c r="L25" s="218"/>
      <c r="M25" s="218"/>
      <c r="N25" s="218"/>
      <c r="O25" s="120"/>
      <c r="P25" s="384" t="str">
        <f>IF(F25=0,"",F25)</f>
        <v/>
      </c>
      <c r="Q25" s="7"/>
    </row>
    <row r="26" spans="1:17" ht="34.5" customHeight="1">
      <c r="A26" s="27" t="s">
        <v>66</v>
      </c>
      <c r="B26" s="256" t="s">
        <v>469</v>
      </c>
      <c r="C26" s="256"/>
      <c r="D26" s="256"/>
      <c r="E26" s="23">
        <v>2</v>
      </c>
      <c r="F26" s="453"/>
      <c r="G26" s="23" t="s">
        <v>85</v>
      </c>
      <c r="H26" s="218"/>
      <c r="I26" s="218"/>
      <c r="J26" s="218"/>
      <c r="K26" s="218"/>
      <c r="L26" s="218"/>
      <c r="M26" s="218"/>
      <c r="N26" s="218"/>
      <c r="O26" s="13" t="str">
        <f>IF(F26=0,"",F26*2)</f>
        <v/>
      </c>
      <c r="P26" s="421"/>
      <c r="Q26" s="7"/>
    </row>
    <row r="27" spans="1:17" ht="21.2" customHeight="1">
      <c r="A27" s="27" t="s">
        <v>73</v>
      </c>
      <c r="B27" s="261" t="s">
        <v>87</v>
      </c>
      <c r="C27" s="261"/>
      <c r="D27" s="261"/>
      <c r="E27" s="23">
        <v>5</v>
      </c>
      <c r="F27" s="453"/>
      <c r="G27" s="23" t="s">
        <v>85</v>
      </c>
      <c r="H27" s="218"/>
      <c r="I27" s="218"/>
      <c r="J27" s="218"/>
      <c r="K27" s="218"/>
      <c r="L27" s="218"/>
      <c r="M27" s="218"/>
      <c r="N27" s="218"/>
      <c r="O27" s="13" t="str">
        <f>IF(F27=0,"",5*F27)</f>
        <v/>
      </c>
      <c r="P27" s="421"/>
    </row>
    <row r="28" spans="1:17" ht="21.2" customHeight="1">
      <c r="A28" s="27" t="s">
        <v>415</v>
      </c>
      <c r="B28" s="452" t="s">
        <v>416</v>
      </c>
      <c r="C28" s="452"/>
      <c r="D28" s="452"/>
      <c r="E28" s="23">
        <v>5</v>
      </c>
      <c r="F28" s="453"/>
      <c r="G28" s="23" t="s">
        <v>85</v>
      </c>
      <c r="H28" s="262"/>
      <c r="I28" s="263"/>
      <c r="J28" s="263"/>
      <c r="K28" s="263"/>
      <c r="L28" s="263"/>
      <c r="M28" s="263"/>
      <c r="N28" s="264"/>
      <c r="O28" s="120"/>
      <c r="P28" s="384" t="str">
        <f>IF(F28=0,"",F28*5)</f>
        <v/>
      </c>
    </row>
    <row r="29" spans="1:17" ht="21.2" customHeight="1">
      <c r="A29" s="27" t="s">
        <v>74</v>
      </c>
      <c r="B29" s="255" t="s">
        <v>89</v>
      </c>
      <c r="C29" s="255"/>
      <c r="D29" s="255"/>
      <c r="E29" s="23">
        <v>7</v>
      </c>
      <c r="F29" s="24"/>
      <c r="G29" s="23" t="s">
        <v>90</v>
      </c>
      <c r="H29" s="218"/>
      <c r="I29" s="218"/>
      <c r="J29" s="218"/>
      <c r="K29" s="218"/>
      <c r="L29" s="218"/>
      <c r="M29" s="218"/>
      <c r="N29" s="218"/>
      <c r="O29" s="13" t="str">
        <f>IF(F29="○",7,"")</f>
        <v/>
      </c>
      <c r="P29" s="421"/>
    </row>
    <row r="30" spans="1:17" ht="36" customHeight="1">
      <c r="A30" s="27" t="s">
        <v>78</v>
      </c>
      <c r="B30" s="199" t="s">
        <v>92</v>
      </c>
      <c r="C30" s="199"/>
      <c r="D30" s="199"/>
      <c r="E30" s="23">
        <v>5</v>
      </c>
      <c r="F30" s="24"/>
      <c r="G30" s="23" t="s">
        <v>93</v>
      </c>
      <c r="H30" s="24"/>
      <c r="I30" s="23" t="s">
        <v>94</v>
      </c>
      <c r="J30" s="24"/>
      <c r="K30" s="23" t="s">
        <v>95</v>
      </c>
      <c r="L30" s="218"/>
      <c r="M30" s="218"/>
      <c r="N30" s="218"/>
      <c r="O30" s="13" t="str">
        <f>IF(F30="○",5,IF(H30="○",15,IF(J30="○",25,"")))</f>
        <v/>
      </c>
      <c r="P30" s="421"/>
    </row>
    <row r="31" spans="1:17" ht="21.2" customHeight="1">
      <c r="A31" s="27" t="s">
        <v>84</v>
      </c>
      <c r="B31" s="255" t="s">
        <v>287</v>
      </c>
      <c r="C31" s="255"/>
      <c r="D31" s="255"/>
      <c r="E31" s="23">
        <v>10</v>
      </c>
      <c r="F31" s="24"/>
      <c r="G31" s="23" t="s">
        <v>288</v>
      </c>
      <c r="H31" s="218"/>
      <c r="I31" s="265"/>
      <c r="J31" s="218"/>
      <c r="K31" s="218"/>
      <c r="L31" s="218"/>
      <c r="M31" s="218"/>
      <c r="N31" s="218"/>
      <c r="O31" s="13" t="str">
        <f>IF(F31="○",10,"")</f>
        <v/>
      </c>
      <c r="P31" s="421"/>
    </row>
    <row r="32" spans="1:17" ht="37.5" customHeight="1">
      <c r="A32" s="27" t="s">
        <v>86</v>
      </c>
      <c r="B32" s="199" t="s">
        <v>289</v>
      </c>
      <c r="C32" s="199"/>
      <c r="D32" s="199"/>
      <c r="E32" s="23">
        <v>10</v>
      </c>
      <c r="F32" s="24"/>
      <c r="G32" s="23" t="s">
        <v>290</v>
      </c>
      <c r="H32" s="24"/>
      <c r="I32" s="23" t="s">
        <v>291</v>
      </c>
      <c r="J32" s="218"/>
      <c r="K32" s="265"/>
      <c r="L32" s="218"/>
      <c r="M32" s="218"/>
      <c r="N32" s="218"/>
      <c r="O32" s="13" t="str">
        <f>IF(F32="○",10,IF(H32="○",30,""))</f>
        <v/>
      </c>
      <c r="P32" s="421"/>
    </row>
    <row r="33" spans="1:16" ht="21.2" customHeight="1">
      <c r="A33" s="11" t="s">
        <v>88</v>
      </c>
      <c r="B33" s="199" t="s">
        <v>97</v>
      </c>
      <c r="C33" s="199"/>
      <c r="D33" s="199"/>
      <c r="E33" s="23" t="s">
        <v>98</v>
      </c>
      <c r="F33" s="23"/>
      <c r="G33" s="28" t="s">
        <v>14</v>
      </c>
      <c r="H33" s="259" t="s">
        <v>100</v>
      </c>
      <c r="I33" s="260"/>
      <c r="J33" s="260"/>
      <c r="K33" s="260"/>
      <c r="L33" s="201"/>
      <c r="M33" s="201"/>
      <c r="N33" s="201"/>
      <c r="O33" s="13"/>
      <c r="P33" s="114"/>
    </row>
    <row r="34" spans="1:16" ht="34.5" customHeight="1">
      <c r="A34" s="203" t="s">
        <v>101</v>
      </c>
      <c r="B34" s="203"/>
      <c r="C34" s="203"/>
      <c r="D34" s="203"/>
      <c r="E34" s="204" t="s">
        <v>102</v>
      </c>
      <c r="F34" s="205"/>
      <c r="G34" s="205"/>
      <c r="H34" s="205"/>
      <c r="I34" s="205"/>
      <c r="J34" s="205"/>
      <c r="K34" s="205"/>
      <c r="L34" s="205"/>
      <c r="M34" s="205"/>
      <c r="N34" s="205"/>
      <c r="O34" s="11" t="str">
        <f>IF(SUM(O12:O33)=0,"",SUM(O12:O33))</f>
        <v/>
      </c>
      <c r="P34" s="114" t="str">
        <f>IF(SUM(P12:P33)=0,"",SUM(P12:P33))</f>
        <v/>
      </c>
    </row>
    <row r="35" spans="1:16" ht="8.4499999999999993" customHeight="1"/>
    <row r="36" spans="1:16" ht="15" customHeight="1">
      <c r="B36" s="15"/>
      <c r="C36" s="7" t="s">
        <v>292</v>
      </c>
    </row>
    <row r="37" spans="1:16" ht="15" customHeight="1">
      <c r="A37" s="4" t="s">
        <v>104</v>
      </c>
      <c r="C37" s="7" t="s">
        <v>293</v>
      </c>
      <c r="H37" s="10"/>
    </row>
    <row r="38" spans="1:16" ht="7.5" customHeight="1">
      <c r="B38" s="7"/>
      <c r="C38" s="7"/>
      <c r="H38" s="10"/>
    </row>
    <row r="39" spans="1:16" ht="15" customHeight="1">
      <c r="A39" s="72"/>
      <c r="B39" s="29"/>
      <c r="C39" s="7" t="s">
        <v>294</v>
      </c>
      <c r="I39" s="7"/>
      <c r="L39" s="73"/>
      <c r="M39" s="74"/>
      <c r="N39" s="73"/>
      <c r="O39" s="30"/>
    </row>
    <row r="40" spans="1:16" ht="15" customHeight="1">
      <c r="B40" s="7"/>
      <c r="C40" s="7" t="s">
        <v>295</v>
      </c>
      <c r="I40" s="7"/>
      <c r="M40" s="7"/>
      <c r="O40" s="30"/>
    </row>
    <row r="41" spans="1:16" ht="15" customHeight="1">
      <c r="B41" s="10"/>
      <c r="C41" s="7"/>
      <c r="H41" s="7"/>
      <c r="M41" s="7"/>
    </row>
    <row r="42" spans="1:16" ht="15" customHeight="1">
      <c r="A42" s="69" t="s">
        <v>202</v>
      </c>
      <c r="B42" s="32" t="s">
        <v>296</v>
      </c>
      <c r="C42" s="42"/>
      <c r="D42" s="41"/>
      <c r="E42" s="41"/>
      <c r="F42" s="41"/>
      <c r="G42" s="41"/>
      <c r="H42" s="42"/>
      <c r="I42" s="41"/>
      <c r="J42" s="41"/>
      <c r="K42" s="41"/>
      <c r="L42" s="41"/>
      <c r="M42" s="42"/>
      <c r="N42" s="41"/>
      <c r="O42" s="41"/>
    </row>
    <row r="43" spans="1:16" ht="15" customHeight="1">
      <c r="B43" s="38"/>
      <c r="C43" s="42"/>
      <c r="D43" s="41"/>
      <c r="E43" s="41"/>
      <c r="F43" s="41"/>
      <c r="G43" s="41"/>
      <c r="H43" s="42"/>
      <c r="I43" s="41"/>
      <c r="J43" s="41"/>
      <c r="K43" s="41"/>
      <c r="L43" s="41"/>
      <c r="M43" s="42"/>
      <c r="N43" s="41"/>
      <c r="O43" s="41"/>
    </row>
    <row r="44" spans="1:16" ht="15" customHeight="1">
      <c r="A44" s="69" t="s">
        <v>108</v>
      </c>
      <c r="B44" s="32" t="s">
        <v>297</v>
      </c>
      <c r="C44" s="42"/>
      <c r="D44" s="41"/>
      <c r="E44" s="41"/>
      <c r="F44" s="41"/>
      <c r="G44" s="41"/>
      <c r="H44" s="42"/>
      <c r="I44" s="41"/>
      <c r="J44" s="41"/>
      <c r="K44" s="41"/>
      <c r="L44" s="41"/>
      <c r="M44" s="42"/>
      <c r="N44" s="41"/>
      <c r="O44" s="41"/>
    </row>
    <row r="45" spans="1:16" ht="15" customHeight="1">
      <c r="B45" s="38" t="s">
        <v>298</v>
      </c>
      <c r="C45" s="42"/>
      <c r="D45" s="41"/>
      <c r="E45" s="41"/>
      <c r="F45" s="41"/>
      <c r="G45" s="41"/>
      <c r="H45" s="41"/>
      <c r="I45" s="42"/>
      <c r="J45" s="41"/>
      <c r="K45" s="41"/>
      <c r="L45" s="41"/>
      <c r="M45" s="41"/>
      <c r="N45" s="41"/>
      <c r="O45" s="75"/>
    </row>
    <row r="46" spans="1:16" ht="15" customHeight="1">
      <c r="B46" s="37"/>
      <c r="C46" s="42"/>
      <c r="D46" s="41"/>
      <c r="E46" s="41"/>
      <c r="F46" s="41"/>
      <c r="G46" s="41"/>
      <c r="H46" s="41"/>
      <c r="I46" s="42"/>
      <c r="J46" s="41"/>
      <c r="K46" s="41"/>
      <c r="L46" s="41"/>
      <c r="M46" s="41"/>
      <c r="N46" s="41"/>
      <c r="O46" s="75"/>
    </row>
    <row r="47" spans="1:16">
      <c r="A47" s="69" t="s">
        <v>112</v>
      </c>
      <c r="B47" s="32" t="s">
        <v>299</v>
      </c>
      <c r="C47" s="41"/>
      <c r="D47" s="41"/>
      <c r="E47" s="41"/>
      <c r="F47" s="41"/>
      <c r="G47" s="41"/>
      <c r="H47" s="41"/>
      <c r="I47" s="41"/>
      <c r="J47" s="74"/>
      <c r="K47" s="41"/>
      <c r="L47" s="41"/>
      <c r="M47" s="42"/>
      <c r="N47" s="41"/>
      <c r="O47" s="41"/>
    </row>
    <row r="48" spans="1:16">
      <c r="B48" s="41"/>
      <c r="C48" s="41"/>
      <c r="D48" s="41"/>
      <c r="E48" s="41"/>
      <c r="F48" s="41"/>
      <c r="G48" s="41"/>
      <c r="H48" s="41"/>
      <c r="I48" s="41"/>
      <c r="J48" s="74"/>
      <c r="K48" s="41"/>
      <c r="L48" s="41"/>
      <c r="M48" s="41"/>
      <c r="N48" s="41"/>
      <c r="O48" s="41"/>
    </row>
    <row r="49" spans="1:15">
      <c r="A49" s="7" t="s">
        <v>300</v>
      </c>
      <c r="B49" s="41"/>
      <c r="C49" s="41"/>
      <c r="D49" s="41"/>
      <c r="E49" s="41"/>
      <c r="F49" s="41"/>
      <c r="G49" s="41"/>
      <c r="H49" s="41"/>
      <c r="I49" s="41"/>
      <c r="J49" s="41"/>
      <c r="K49" s="41"/>
      <c r="L49" s="41"/>
      <c r="M49" s="41"/>
      <c r="N49" s="41"/>
      <c r="O49" s="41"/>
    </row>
    <row r="53" spans="1:15">
      <c r="B53" s="43"/>
    </row>
  </sheetData>
  <mergeCells count="74">
    <mergeCell ref="B16:D16"/>
    <mergeCell ref="M16:N16"/>
    <mergeCell ref="B17:D17"/>
    <mergeCell ref="J17:N17"/>
    <mergeCell ref="B18:D18"/>
    <mergeCell ref="L18:N18"/>
    <mergeCell ref="N4:P4"/>
    <mergeCell ref="N5:P5"/>
    <mergeCell ref="N6:P6"/>
    <mergeCell ref="O10:P10"/>
    <mergeCell ref="P12:P13"/>
    <mergeCell ref="O12:O13"/>
    <mergeCell ref="A34:D34"/>
    <mergeCell ref="E34:N34"/>
    <mergeCell ref="A10:A11"/>
    <mergeCell ref="B10:D11"/>
    <mergeCell ref="E10:E11"/>
    <mergeCell ref="F10:G11"/>
    <mergeCell ref="H10:I11"/>
    <mergeCell ref="J10:K11"/>
    <mergeCell ref="L10:N11"/>
    <mergeCell ref="I12:I13"/>
    <mergeCell ref="B31:D31"/>
    <mergeCell ref="H31:N31"/>
    <mergeCell ref="B32:D32"/>
    <mergeCell ref="J32:K32"/>
    <mergeCell ref="L32:N32"/>
    <mergeCell ref="B33:D33"/>
    <mergeCell ref="H33:N33"/>
    <mergeCell ref="B27:D27"/>
    <mergeCell ref="H27:N27"/>
    <mergeCell ref="B29:D29"/>
    <mergeCell ref="H29:N29"/>
    <mergeCell ref="B30:D30"/>
    <mergeCell ref="L30:N30"/>
    <mergeCell ref="B28:D28"/>
    <mergeCell ref="H28:N28"/>
    <mergeCell ref="B26:D26"/>
    <mergeCell ref="H26:N26"/>
    <mergeCell ref="B19:D19"/>
    <mergeCell ref="L19:N19"/>
    <mergeCell ref="B20:D20"/>
    <mergeCell ref="M20:N20"/>
    <mergeCell ref="B22:D22"/>
    <mergeCell ref="M22:N22"/>
    <mergeCell ref="B21:D21"/>
    <mergeCell ref="H21:N21"/>
    <mergeCell ref="H25:N25"/>
    <mergeCell ref="B25:D25"/>
    <mergeCell ref="B23:D23"/>
    <mergeCell ref="L23:N23"/>
    <mergeCell ref="B24:D24"/>
    <mergeCell ref="M24:N24"/>
    <mergeCell ref="B14:D14"/>
    <mergeCell ref="J14:K14"/>
    <mergeCell ref="L14:N14"/>
    <mergeCell ref="B15:D15"/>
    <mergeCell ref="L15:N15"/>
    <mergeCell ref="J12:J13"/>
    <mergeCell ref="K12:K13"/>
    <mergeCell ref="L12:N13"/>
    <mergeCell ref="A7:O7"/>
    <mergeCell ref="L1:O1"/>
    <mergeCell ref="L2:O2"/>
    <mergeCell ref="B3:J3"/>
    <mergeCell ref="L3:M3"/>
    <mergeCell ref="B4:J5"/>
    <mergeCell ref="L4:M6"/>
    <mergeCell ref="A12:A13"/>
    <mergeCell ref="B12:D13"/>
    <mergeCell ref="F12:F13"/>
    <mergeCell ref="G12:G13"/>
    <mergeCell ref="H12:H13"/>
    <mergeCell ref="N3:P3"/>
  </mergeCells>
  <phoneticPr fontId="2"/>
  <pageMargins left="0.7" right="0.7" top="0.75" bottom="0.75" header="0.3" footer="0.3"/>
  <pageSetup paperSize="9" scale="61"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54261-A2C4-45B4-BC38-D13BBE0BBB16}">
  <sheetPr>
    <pageSetUpPr fitToPage="1"/>
  </sheetPr>
  <dimension ref="A2:BM63"/>
  <sheetViews>
    <sheetView zoomScaleNormal="100" workbookViewId="0">
      <selection activeCell="B10" sqref="B10"/>
    </sheetView>
  </sheetViews>
  <sheetFormatPr defaultRowHeight="18.75"/>
  <cols>
    <col min="1" max="1" width="1.625" customWidth="1"/>
    <col min="2" max="22" width="2.375" customWidth="1"/>
    <col min="23" max="23" width="4.25" customWidth="1"/>
    <col min="24" max="24" width="2.375" customWidth="1"/>
    <col min="25" max="29" width="2.5" customWidth="1"/>
    <col min="30" max="36" width="2.375" customWidth="1"/>
    <col min="37" max="37" width="2.125" customWidth="1"/>
    <col min="38" max="38" width="2.5" customWidth="1"/>
    <col min="39" max="41" width="2.125" customWidth="1"/>
    <col min="42" max="43" width="3.625" customWidth="1"/>
    <col min="44" max="44" width="1.25" customWidth="1"/>
    <col min="45" max="48" width="2.375" customWidth="1"/>
    <col min="256" max="256" width="4.375" customWidth="1"/>
    <col min="257" max="257" width="1.625" customWidth="1"/>
    <col min="258" max="278" width="2.375" customWidth="1"/>
    <col min="279" max="279" width="4.25" customWidth="1"/>
    <col min="280" max="292" width="2.375" customWidth="1"/>
    <col min="293" max="293" width="2.125" customWidth="1"/>
    <col min="294" max="294" width="2.5" customWidth="1"/>
    <col min="295" max="297" width="2.125" customWidth="1"/>
    <col min="298" max="299" width="2.375" customWidth="1"/>
    <col min="300" max="300" width="1.25" customWidth="1"/>
    <col min="301" max="304" width="2.375" customWidth="1"/>
    <col min="512" max="512" width="4.375" customWidth="1"/>
    <col min="513" max="513" width="1.625" customWidth="1"/>
    <col min="514" max="534" width="2.375" customWidth="1"/>
    <col min="535" max="535" width="4.25" customWidth="1"/>
    <col min="536" max="548" width="2.375" customWidth="1"/>
    <col min="549" max="549" width="2.125" customWidth="1"/>
    <col min="550" max="550" width="2.5" customWidth="1"/>
    <col min="551" max="553" width="2.125" customWidth="1"/>
    <col min="554" max="555" width="2.375" customWidth="1"/>
    <col min="556" max="556" width="1.25" customWidth="1"/>
    <col min="557" max="560" width="2.375" customWidth="1"/>
    <col min="768" max="768" width="4.375" customWidth="1"/>
    <col min="769" max="769" width="1.625" customWidth="1"/>
    <col min="770" max="790" width="2.375" customWidth="1"/>
    <col min="791" max="791" width="4.25" customWidth="1"/>
    <col min="792" max="804" width="2.375" customWidth="1"/>
    <col min="805" max="805" width="2.125" customWidth="1"/>
    <col min="806" max="806" width="2.5" customWidth="1"/>
    <col min="807" max="809" width="2.125" customWidth="1"/>
    <col min="810" max="811" width="2.375" customWidth="1"/>
    <col min="812" max="812" width="1.25" customWidth="1"/>
    <col min="813" max="816" width="2.375" customWidth="1"/>
    <col min="1024" max="1024" width="4.375" customWidth="1"/>
    <col min="1025" max="1025" width="1.625" customWidth="1"/>
    <col min="1026" max="1046" width="2.375" customWidth="1"/>
    <col min="1047" max="1047" width="4.25" customWidth="1"/>
    <col min="1048" max="1060" width="2.375" customWidth="1"/>
    <col min="1061" max="1061" width="2.125" customWidth="1"/>
    <col min="1062" max="1062" width="2.5" customWidth="1"/>
    <col min="1063" max="1065" width="2.125" customWidth="1"/>
    <col min="1066" max="1067" width="2.375" customWidth="1"/>
    <col min="1068" max="1068" width="1.25" customWidth="1"/>
    <col min="1069" max="1072" width="2.375" customWidth="1"/>
    <col min="1280" max="1280" width="4.375" customWidth="1"/>
    <col min="1281" max="1281" width="1.625" customWidth="1"/>
    <col min="1282" max="1302" width="2.375" customWidth="1"/>
    <col min="1303" max="1303" width="4.25" customWidth="1"/>
    <col min="1304" max="1316" width="2.375" customWidth="1"/>
    <col min="1317" max="1317" width="2.125" customWidth="1"/>
    <col min="1318" max="1318" width="2.5" customWidth="1"/>
    <col min="1319" max="1321" width="2.125" customWidth="1"/>
    <col min="1322" max="1323" width="2.375" customWidth="1"/>
    <col min="1324" max="1324" width="1.25" customWidth="1"/>
    <col min="1325" max="1328" width="2.375" customWidth="1"/>
    <col min="1536" max="1536" width="4.375" customWidth="1"/>
    <col min="1537" max="1537" width="1.625" customWidth="1"/>
    <col min="1538" max="1558" width="2.375" customWidth="1"/>
    <col min="1559" max="1559" width="4.25" customWidth="1"/>
    <col min="1560" max="1572" width="2.375" customWidth="1"/>
    <col min="1573" max="1573" width="2.125" customWidth="1"/>
    <col min="1574" max="1574" width="2.5" customWidth="1"/>
    <col min="1575" max="1577" width="2.125" customWidth="1"/>
    <col min="1578" max="1579" width="2.375" customWidth="1"/>
    <col min="1580" max="1580" width="1.25" customWidth="1"/>
    <col min="1581" max="1584" width="2.375" customWidth="1"/>
    <col min="1792" max="1792" width="4.375" customWidth="1"/>
    <col min="1793" max="1793" width="1.625" customWidth="1"/>
    <col min="1794" max="1814" width="2.375" customWidth="1"/>
    <col min="1815" max="1815" width="4.25" customWidth="1"/>
    <col min="1816" max="1828" width="2.375" customWidth="1"/>
    <col min="1829" max="1829" width="2.125" customWidth="1"/>
    <col min="1830" max="1830" width="2.5" customWidth="1"/>
    <col min="1831" max="1833" width="2.125" customWidth="1"/>
    <col min="1834" max="1835" width="2.375" customWidth="1"/>
    <col min="1836" max="1836" width="1.25" customWidth="1"/>
    <col min="1837" max="1840" width="2.375" customWidth="1"/>
    <col min="2048" max="2048" width="4.375" customWidth="1"/>
    <col min="2049" max="2049" width="1.625" customWidth="1"/>
    <col min="2050" max="2070" width="2.375" customWidth="1"/>
    <col min="2071" max="2071" width="4.25" customWidth="1"/>
    <col min="2072" max="2084" width="2.375" customWidth="1"/>
    <col min="2085" max="2085" width="2.125" customWidth="1"/>
    <col min="2086" max="2086" width="2.5" customWidth="1"/>
    <col min="2087" max="2089" width="2.125" customWidth="1"/>
    <col min="2090" max="2091" width="2.375" customWidth="1"/>
    <col min="2092" max="2092" width="1.25" customWidth="1"/>
    <col min="2093" max="2096" width="2.375" customWidth="1"/>
    <col min="2304" max="2304" width="4.375" customWidth="1"/>
    <col min="2305" max="2305" width="1.625" customWidth="1"/>
    <col min="2306" max="2326" width="2.375" customWidth="1"/>
    <col min="2327" max="2327" width="4.25" customWidth="1"/>
    <col min="2328" max="2340" width="2.375" customWidth="1"/>
    <col min="2341" max="2341" width="2.125" customWidth="1"/>
    <col min="2342" max="2342" width="2.5" customWidth="1"/>
    <col min="2343" max="2345" width="2.125" customWidth="1"/>
    <col min="2346" max="2347" width="2.375" customWidth="1"/>
    <col min="2348" max="2348" width="1.25" customWidth="1"/>
    <col min="2349" max="2352" width="2.375" customWidth="1"/>
    <col min="2560" max="2560" width="4.375" customWidth="1"/>
    <col min="2561" max="2561" width="1.625" customWidth="1"/>
    <col min="2562" max="2582" width="2.375" customWidth="1"/>
    <col min="2583" max="2583" width="4.25" customWidth="1"/>
    <col min="2584" max="2596" width="2.375" customWidth="1"/>
    <col min="2597" max="2597" width="2.125" customWidth="1"/>
    <col min="2598" max="2598" width="2.5" customWidth="1"/>
    <col min="2599" max="2601" width="2.125" customWidth="1"/>
    <col min="2602" max="2603" width="2.375" customWidth="1"/>
    <col min="2604" max="2604" width="1.25" customWidth="1"/>
    <col min="2605" max="2608" width="2.375" customWidth="1"/>
    <col min="2816" max="2816" width="4.375" customWidth="1"/>
    <col min="2817" max="2817" width="1.625" customWidth="1"/>
    <col min="2818" max="2838" width="2.375" customWidth="1"/>
    <col min="2839" max="2839" width="4.25" customWidth="1"/>
    <col min="2840" max="2852" width="2.375" customWidth="1"/>
    <col min="2853" max="2853" width="2.125" customWidth="1"/>
    <col min="2854" max="2854" width="2.5" customWidth="1"/>
    <col min="2855" max="2857" width="2.125" customWidth="1"/>
    <col min="2858" max="2859" width="2.375" customWidth="1"/>
    <col min="2860" max="2860" width="1.25" customWidth="1"/>
    <col min="2861" max="2864" width="2.375" customWidth="1"/>
    <col min="3072" max="3072" width="4.375" customWidth="1"/>
    <col min="3073" max="3073" width="1.625" customWidth="1"/>
    <col min="3074" max="3094" width="2.375" customWidth="1"/>
    <col min="3095" max="3095" width="4.25" customWidth="1"/>
    <col min="3096" max="3108" width="2.375" customWidth="1"/>
    <col min="3109" max="3109" width="2.125" customWidth="1"/>
    <col min="3110" max="3110" width="2.5" customWidth="1"/>
    <col min="3111" max="3113" width="2.125" customWidth="1"/>
    <col min="3114" max="3115" width="2.375" customWidth="1"/>
    <col min="3116" max="3116" width="1.25" customWidth="1"/>
    <col min="3117" max="3120" width="2.375" customWidth="1"/>
    <col min="3328" max="3328" width="4.375" customWidth="1"/>
    <col min="3329" max="3329" width="1.625" customWidth="1"/>
    <col min="3330" max="3350" width="2.375" customWidth="1"/>
    <col min="3351" max="3351" width="4.25" customWidth="1"/>
    <col min="3352" max="3364" width="2.375" customWidth="1"/>
    <col min="3365" max="3365" width="2.125" customWidth="1"/>
    <col min="3366" max="3366" width="2.5" customWidth="1"/>
    <col min="3367" max="3369" width="2.125" customWidth="1"/>
    <col min="3370" max="3371" width="2.375" customWidth="1"/>
    <col min="3372" max="3372" width="1.25" customWidth="1"/>
    <col min="3373" max="3376" width="2.375" customWidth="1"/>
    <col min="3584" max="3584" width="4.375" customWidth="1"/>
    <col min="3585" max="3585" width="1.625" customWidth="1"/>
    <col min="3586" max="3606" width="2.375" customWidth="1"/>
    <col min="3607" max="3607" width="4.25" customWidth="1"/>
    <col min="3608" max="3620" width="2.375" customWidth="1"/>
    <col min="3621" max="3621" width="2.125" customWidth="1"/>
    <col min="3622" max="3622" width="2.5" customWidth="1"/>
    <col min="3623" max="3625" width="2.125" customWidth="1"/>
    <col min="3626" max="3627" width="2.375" customWidth="1"/>
    <col min="3628" max="3628" width="1.25" customWidth="1"/>
    <col min="3629" max="3632" width="2.375" customWidth="1"/>
    <col min="3840" max="3840" width="4.375" customWidth="1"/>
    <col min="3841" max="3841" width="1.625" customWidth="1"/>
    <col min="3842" max="3862" width="2.375" customWidth="1"/>
    <col min="3863" max="3863" width="4.25" customWidth="1"/>
    <col min="3864" max="3876" width="2.375" customWidth="1"/>
    <col min="3877" max="3877" width="2.125" customWidth="1"/>
    <col min="3878" max="3878" width="2.5" customWidth="1"/>
    <col min="3879" max="3881" width="2.125" customWidth="1"/>
    <col min="3882" max="3883" width="2.375" customWidth="1"/>
    <col min="3884" max="3884" width="1.25" customWidth="1"/>
    <col min="3885" max="3888" width="2.375" customWidth="1"/>
    <col min="4096" max="4096" width="4.375" customWidth="1"/>
    <col min="4097" max="4097" width="1.625" customWidth="1"/>
    <col min="4098" max="4118" width="2.375" customWidth="1"/>
    <col min="4119" max="4119" width="4.25" customWidth="1"/>
    <col min="4120" max="4132" width="2.375" customWidth="1"/>
    <col min="4133" max="4133" width="2.125" customWidth="1"/>
    <col min="4134" max="4134" width="2.5" customWidth="1"/>
    <col min="4135" max="4137" width="2.125" customWidth="1"/>
    <col min="4138" max="4139" width="2.375" customWidth="1"/>
    <col min="4140" max="4140" width="1.25" customWidth="1"/>
    <col min="4141" max="4144" width="2.375" customWidth="1"/>
    <col min="4352" max="4352" width="4.375" customWidth="1"/>
    <col min="4353" max="4353" width="1.625" customWidth="1"/>
    <col min="4354" max="4374" width="2.375" customWidth="1"/>
    <col min="4375" max="4375" width="4.25" customWidth="1"/>
    <col min="4376" max="4388" width="2.375" customWidth="1"/>
    <col min="4389" max="4389" width="2.125" customWidth="1"/>
    <col min="4390" max="4390" width="2.5" customWidth="1"/>
    <col min="4391" max="4393" width="2.125" customWidth="1"/>
    <col min="4394" max="4395" width="2.375" customWidth="1"/>
    <col min="4396" max="4396" width="1.25" customWidth="1"/>
    <col min="4397" max="4400" width="2.375" customWidth="1"/>
    <col min="4608" max="4608" width="4.375" customWidth="1"/>
    <col min="4609" max="4609" width="1.625" customWidth="1"/>
    <col min="4610" max="4630" width="2.375" customWidth="1"/>
    <col min="4631" max="4631" width="4.25" customWidth="1"/>
    <col min="4632" max="4644" width="2.375" customWidth="1"/>
    <col min="4645" max="4645" width="2.125" customWidth="1"/>
    <col min="4646" max="4646" width="2.5" customWidth="1"/>
    <col min="4647" max="4649" width="2.125" customWidth="1"/>
    <col min="4650" max="4651" width="2.375" customWidth="1"/>
    <col min="4652" max="4652" width="1.25" customWidth="1"/>
    <col min="4653" max="4656" width="2.375" customWidth="1"/>
    <col min="4864" max="4864" width="4.375" customWidth="1"/>
    <col min="4865" max="4865" width="1.625" customWidth="1"/>
    <col min="4866" max="4886" width="2.375" customWidth="1"/>
    <col min="4887" max="4887" width="4.25" customWidth="1"/>
    <col min="4888" max="4900" width="2.375" customWidth="1"/>
    <col min="4901" max="4901" width="2.125" customWidth="1"/>
    <col min="4902" max="4902" width="2.5" customWidth="1"/>
    <col min="4903" max="4905" width="2.125" customWidth="1"/>
    <col min="4906" max="4907" width="2.375" customWidth="1"/>
    <col min="4908" max="4908" width="1.25" customWidth="1"/>
    <col min="4909" max="4912" width="2.375" customWidth="1"/>
    <col min="5120" max="5120" width="4.375" customWidth="1"/>
    <col min="5121" max="5121" width="1.625" customWidth="1"/>
    <col min="5122" max="5142" width="2.375" customWidth="1"/>
    <col min="5143" max="5143" width="4.25" customWidth="1"/>
    <col min="5144" max="5156" width="2.375" customWidth="1"/>
    <col min="5157" max="5157" width="2.125" customWidth="1"/>
    <col min="5158" max="5158" width="2.5" customWidth="1"/>
    <col min="5159" max="5161" width="2.125" customWidth="1"/>
    <col min="5162" max="5163" width="2.375" customWidth="1"/>
    <col min="5164" max="5164" width="1.25" customWidth="1"/>
    <col min="5165" max="5168" width="2.375" customWidth="1"/>
    <col min="5376" max="5376" width="4.375" customWidth="1"/>
    <col min="5377" max="5377" width="1.625" customWidth="1"/>
    <col min="5378" max="5398" width="2.375" customWidth="1"/>
    <col min="5399" max="5399" width="4.25" customWidth="1"/>
    <col min="5400" max="5412" width="2.375" customWidth="1"/>
    <col min="5413" max="5413" width="2.125" customWidth="1"/>
    <col min="5414" max="5414" width="2.5" customWidth="1"/>
    <col min="5415" max="5417" width="2.125" customWidth="1"/>
    <col min="5418" max="5419" width="2.375" customWidth="1"/>
    <col min="5420" max="5420" width="1.25" customWidth="1"/>
    <col min="5421" max="5424" width="2.375" customWidth="1"/>
    <col min="5632" max="5632" width="4.375" customWidth="1"/>
    <col min="5633" max="5633" width="1.625" customWidth="1"/>
    <col min="5634" max="5654" width="2.375" customWidth="1"/>
    <col min="5655" max="5655" width="4.25" customWidth="1"/>
    <col min="5656" max="5668" width="2.375" customWidth="1"/>
    <col min="5669" max="5669" width="2.125" customWidth="1"/>
    <col min="5670" max="5670" width="2.5" customWidth="1"/>
    <col min="5671" max="5673" width="2.125" customWidth="1"/>
    <col min="5674" max="5675" width="2.375" customWidth="1"/>
    <col min="5676" max="5676" width="1.25" customWidth="1"/>
    <col min="5677" max="5680" width="2.375" customWidth="1"/>
    <col min="5888" max="5888" width="4.375" customWidth="1"/>
    <col min="5889" max="5889" width="1.625" customWidth="1"/>
    <col min="5890" max="5910" width="2.375" customWidth="1"/>
    <col min="5911" max="5911" width="4.25" customWidth="1"/>
    <col min="5912" max="5924" width="2.375" customWidth="1"/>
    <col min="5925" max="5925" width="2.125" customWidth="1"/>
    <col min="5926" max="5926" width="2.5" customWidth="1"/>
    <col min="5927" max="5929" width="2.125" customWidth="1"/>
    <col min="5930" max="5931" width="2.375" customWidth="1"/>
    <col min="5932" max="5932" width="1.25" customWidth="1"/>
    <col min="5933" max="5936" width="2.375" customWidth="1"/>
    <col min="6144" max="6144" width="4.375" customWidth="1"/>
    <col min="6145" max="6145" width="1.625" customWidth="1"/>
    <col min="6146" max="6166" width="2.375" customWidth="1"/>
    <col min="6167" max="6167" width="4.25" customWidth="1"/>
    <col min="6168" max="6180" width="2.375" customWidth="1"/>
    <col min="6181" max="6181" width="2.125" customWidth="1"/>
    <col min="6182" max="6182" width="2.5" customWidth="1"/>
    <col min="6183" max="6185" width="2.125" customWidth="1"/>
    <col min="6186" max="6187" width="2.375" customWidth="1"/>
    <col min="6188" max="6188" width="1.25" customWidth="1"/>
    <col min="6189" max="6192" width="2.375" customWidth="1"/>
    <col min="6400" max="6400" width="4.375" customWidth="1"/>
    <col min="6401" max="6401" width="1.625" customWidth="1"/>
    <col min="6402" max="6422" width="2.375" customWidth="1"/>
    <col min="6423" max="6423" width="4.25" customWidth="1"/>
    <col min="6424" max="6436" width="2.375" customWidth="1"/>
    <col min="6437" max="6437" width="2.125" customWidth="1"/>
    <col min="6438" max="6438" width="2.5" customWidth="1"/>
    <col min="6439" max="6441" width="2.125" customWidth="1"/>
    <col min="6442" max="6443" width="2.375" customWidth="1"/>
    <col min="6444" max="6444" width="1.25" customWidth="1"/>
    <col min="6445" max="6448" width="2.375" customWidth="1"/>
    <col min="6656" max="6656" width="4.375" customWidth="1"/>
    <col min="6657" max="6657" width="1.625" customWidth="1"/>
    <col min="6658" max="6678" width="2.375" customWidth="1"/>
    <col min="6679" max="6679" width="4.25" customWidth="1"/>
    <col min="6680" max="6692" width="2.375" customWidth="1"/>
    <col min="6693" max="6693" width="2.125" customWidth="1"/>
    <col min="6694" max="6694" width="2.5" customWidth="1"/>
    <col min="6695" max="6697" width="2.125" customWidth="1"/>
    <col min="6698" max="6699" width="2.375" customWidth="1"/>
    <col min="6700" max="6700" width="1.25" customWidth="1"/>
    <col min="6701" max="6704" width="2.375" customWidth="1"/>
    <col min="6912" max="6912" width="4.375" customWidth="1"/>
    <col min="6913" max="6913" width="1.625" customWidth="1"/>
    <col min="6914" max="6934" width="2.375" customWidth="1"/>
    <col min="6935" max="6935" width="4.25" customWidth="1"/>
    <col min="6936" max="6948" width="2.375" customWidth="1"/>
    <col min="6949" max="6949" width="2.125" customWidth="1"/>
    <col min="6950" max="6950" width="2.5" customWidth="1"/>
    <col min="6951" max="6953" width="2.125" customWidth="1"/>
    <col min="6954" max="6955" width="2.375" customWidth="1"/>
    <col min="6956" max="6956" width="1.25" customWidth="1"/>
    <col min="6957" max="6960" width="2.375" customWidth="1"/>
    <col min="7168" max="7168" width="4.375" customWidth="1"/>
    <col min="7169" max="7169" width="1.625" customWidth="1"/>
    <col min="7170" max="7190" width="2.375" customWidth="1"/>
    <col min="7191" max="7191" width="4.25" customWidth="1"/>
    <col min="7192" max="7204" width="2.375" customWidth="1"/>
    <col min="7205" max="7205" width="2.125" customWidth="1"/>
    <col min="7206" max="7206" width="2.5" customWidth="1"/>
    <col min="7207" max="7209" width="2.125" customWidth="1"/>
    <col min="7210" max="7211" width="2.375" customWidth="1"/>
    <col min="7212" max="7212" width="1.25" customWidth="1"/>
    <col min="7213" max="7216" width="2.375" customWidth="1"/>
    <col min="7424" max="7424" width="4.375" customWidth="1"/>
    <col min="7425" max="7425" width="1.625" customWidth="1"/>
    <col min="7426" max="7446" width="2.375" customWidth="1"/>
    <col min="7447" max="7447" width="4.25" customWidth="1"/>
    <col min="7448" max="7460" width="2.375" customWidth="1"/>
    <col min="7461" max="7461" width="2.125" customWidth="1"/>
    <col min="7462" max="7462" width="2.5" customWidth="1"/>
    <col min="7463" max="7465" width="2.125" customWidth="1"/>
    <col min="7466" max="7467" width="2.375" customWidth="1"/>
    <col min="7468" max="7468" width="1.25" customWidth="1"/>
    <col min="7469" max="7472" width="2.375" customWidth="1"/>
    <col min="7680" max="7680" width="4.375" customWidth="1"/>
    <col min="7681" max="7681" width="1.625" customWidth="1"/>
    <col min="7682" max="7702" width="2.375" customWidth="1"/>
    <col min="7703" max="7703" width="4.25" customWidth="1"/>
    <col min="7704" max="7716" width="2.375" customWidth="1"/>
    <col min="7717" max="7717" width="2.125" customWidth="1"/>
    <col min="7718" max="7718" width="2.5" customWidth="1"/>
    <col min="7719" max="7721" width="2.125" customWidth="1"/>
    <col min="7722" max="7723" width="2.375" customWidth="1"/>
    <col min="7724" max="7724" width="1.25" customWidth="1"/>
    <col min="7725" max="7728" width="2.375" customWidth="1"/>
    <col min="7936" max="7936" width="4.375" customWidth="1"/>
    <col min="7937" max="7937" width="1.625" customWidth="1"/>
    <col min="7938" max="7958" width="2.375" customWidth="1"/>
    <col min="7959" max="7959" width="4.25" customWidth="1"/>
    <col min="7960" max="7972" width="2.375" customWidth="1"/>
    <col min="7973" max="7973" width="2.125" customWidth="1"/>
    <col min="7974" max="7974" width="2.5" customWidth="1"/>
    <col min="7975" max="7977" width="2.125" customWidth="1"/>
    <col min="7978" max="7979" width="2.375" customWidth="1"/>
    <col min="7980" max="7980" width="1.25" customWidth="1"/>
    <col min="7981" max="7984" width="2.375" customWidth="1"/>
    <col min="8192" max="8192" width="4.375" customWidth="1"/>
    <col min="8193" max="8193" width="1.625" customWidth="1"/>
    <col min="8194" max="8214" width="2.375" customWidth="1"/>
    <col min="8215" max="8215" width="4.25" customWidth="1"/>
    <col min="8216" max="8228" width="2.375" customWidth="1"/>
    <col min="8229" max="8229" width="2.125" customWidth="1"/>
    <col min="8230" max="8230" width="2.5" customWidth="1"/>
    <col min="8231" max="8233" width="2.125" customWidth="1"/>
    <col min="8234" max="8235" width="2.375" customWidth="1"/>
    <col min="8236" max="8236" width="1.25" customWidth="1"/>
    <col min="8237" max="8240" width="2.375" customWidth="1"/>
    <col min="8448" max="8448" width="4.375" customWidth="1"/>
    <col min="8449" max="8449" width="1.625" customWidth="1"/>
    <col min="8450" max="8470" width="2.375" customWidth="1"/>
    <col min="8471" max="8471" width="4.25" customWidth="1"/>
    <col min="8472" max="8484" width="2.375" customWidth="1"/>
    <col min="8485" max="8485" width="2.125" customWidth="1"/>
    <col min="8486" max="8486" width="2.5" customWidth="1"/>
    <col min="8487" max="8489" width="2.125" customWidth="1"/>
    <col min="8490" max="8491" width="2.375" customWidth="1"/>
    <col min="8492" max="8492" width="1.25" customWidth="1"/>
    <col min="8493" max="8496" width="2.375" customWidth="1"/>
    <col min="8704" max="8704" width="4.375" customWidth="1"/>
    <col min="8705" max="8705" width="1.625" customWidth="1"/>
    <col min="8706" max="8726" width="2.375" customWidth="1"/>
    <col min="8727" max="8727" width="4.25" customWidth="1"/>
    <col min="8728" max="8740" width="2.375" customWidth="1"/>
    <col min="8741" max="8741" width="2.125" customWidth="1"/>
    <col min="8742" max="8742" width="2.5" customWidth="1"/>
    <col min="8743" max="8745" width="2.125" customWidth="1"/>
    <col min="8746" max="8747" width="2.375" customWidth="1"/>
    <col min="8748" max="8748" width="1.25" customWidth="1"/>
    <col min="8749" max="8752" width="2.375" customWidth="1"/>
    <col min="8960" max="8960" width="4.375" customWidth="1"/>
    <col min="8961" max="8961" width="1.625" customWidth="1"/>
    <col min="8962" max="8982" width="2.375" customWidth="1"/>
    <col min="8983" max="8983" width="4.25" customWidth="1"/>
    <col min="8984" max="8996" width="2.375" customWidth="1"/>
    <col min="8997" max="8997" width="2.125" customWidth="1"/>
    <col min="8998" max="8998" width="2.5" customWidth="1"/>
    <col min="8999" max="9001" width="2.125" customWidth="1"/>
    <col min="9002" max="9003" width="2.375" customWidth="1"/>
    <col min="9004" max="9004" width="1.25" customWidth="1"/>
    <col min="9005" max="9008" width="2.375" customWidth="1"/>
    <col min="9216" max="9216" width="4.375" customWidth="1"/>
    <col min="9217" max="9217" width="1.625" customWidth="1"/>
    <col min="9218" max="9238" width="2.375" customWidth="1"/>
    <col min="9239" max="9239" width="4.25" customWidth="1"/>
    <col min="9240" max="9252" width="2.375" customWidth="1"/>
    <col min="9253" max="9253" width="2.125" customWidth="1"/>
    <col min="9254" max="9254" width="2.5" customWidth="1"/>
    <col min="9255" max="9257" width="2.125" customWidth="1"/>
    <col min="9258" max="9259" width="2.375" customWidth="1"/>
    <col min="9260" max="9260" width="1.25" customWidth="1"/>
    <col min="9261" max="9264" width="2.375" customWidth="1"/>
    <col min="9472" max="9472" width="4.375" customWidth="1"/>
    <col min="9473" max="9473" width="1.625" customWidth="1"/>
    <col min="9474" max="9494" width="2.375" customWidth="1"/>
    <col min="9495" max="9495" width="4.25" customWidth="1"/>
    <col min="9496" max="9508" width="2.375" customWidth="1"/>
    <col min="9509" max="9509" width="2.125" customWidth="1"/>
    <col min="9510" max="9510" width="2.5" customWidth="1"/>
    <col min="9511" max="9513" width="2.125" customWidth="1"/>
    <col min="9514" max="9515" width="2.375" customWidth="1"/>
    <col min="9516" max="9516" width="1.25" customWidth="1"/>
    <col min="9517" max="9520" width="2.375" customWidth="1"/>
    <col min="9728" max="9728" width="4.375" customWidth="1"/>
    <col min="9729" max="9729" width="1.625" customWidth="1"/>
    <col min="9730" max="9750" width="2.375" customWidth="1"/>
    <col min="9751" max="9751" width="4.25" customWidth="1"/>
    <col min="9752" max="9764" width="2.375" customWidth="1"/>
    <col min="9765" max="9765" width="2.125" customWidth="1"/>
    <col min="9766" max="9766" width="2.5" customWidth="1"/>
    <col min="9767" max="9769" width="2.125" customWidth="1"/>
    <col min="9770" max="9771" width="2.375" customWidth="1"/>
    <col min="9772" max="9772" width="1.25" customWidth="1"/>
    <col min="9773" max="9776" width="2.375" customWidth="1"/>
    <col min="9984" max="9984" width="4.375" customWidth="1"/>
    <col min="9985" max="9985" width="1.625" customWidth="1"/>
    <col min="9986" max="10006" width="2.375" customWidth="1"/>
    <col min="10007" max="10007" width="4.25" customWidth="1"/>
    <col min="10008" max="10020" width="2.375" customWidth="1"/>
    <col min="10021" max="10021" width="2.125" customWidth="1"/>
    <col min="10022" max="10022" width="2.5" customWidth="1"/>
    <col min="10023" max="10025" width="2.125" customWidth="1"/>
    <col min="10026" max="10027" width="2.375" customWidth="1"/>
    <col min="10028" max="10028" width="1.25" customWidth="1"/>
    <col min="10029" max="10032" width="2.375" customWidth="1"/>
    <col min="10240" max="10240" width="4.375" customWidth="1"/>
    <col min="10241" max="10241" width="1.625" customWidth="1"/>
    <col min="10242" max="10262" width="2.375" customWidth="1"/>
    <col min="10263" max="10263" width="4.25" customWidth="1"/>
    <col min="10264" max="10276" width="2.375" customWidth="1"/>
    <col min="10277" max="10277" width="2.125" customWidth="1"/>
    <col min="10278" max="10278" width="2.5" customWidth="1"/>
    <col min="10279" max="10281" width="2.125" customWidth="1"/>
    <col min="10282" max="10283" width="2.375" customWidth="1"/>
    <col min="10284" max="10284" width="1.25" customWidth="1"/>
    <col min="10285" max="10288" width="2.375" customWidth="1"/>
    <col min="10496" max="10496" width="4.375" customWidth="1"/>
    <col min="10497" max="10497" width="1.625" customWidth="1"/>
    <col min="10498" max="10518" width="2.375" customWidth="1"/>
    <col min="10519" max="10519" width="4.25" customWidth="1"/>
    <col min="10520" max="10532" width="2.375" customWidth="1"/>
    <col min="10533" max="10533" width="2.125" customWidth="1"/>
    <col min="10534" max="10534" width="2.5" customWidth="1"/>
    <col min="10535" max="10537" width="2.125" customWidth="1"/>
    <col min="10538" max="10539" width="2.375" customWidth="1"/>
    <col min="10540" max="10540" width="1.25" customWidth="1"/>
    <col min="10541" max="10544" width="2.375" customWidth="1"/>
    <col min="10752" max="10752" width="4.375" customWidth="1"/>
    <col min="10753" max="10753" width="1.625" customWidth="1"/>
    <col min="10754" max="10774" width="2.375" customWidth="1"/>
    <col min="10775" max="10775" width="4.25" customWidth="1"/>
    <col min="10776" max="10788" width="2.375" customWidth="1"/>
    <col min="10789" max="10789" width="2.125" customWidth="1"/>
    <col min="10790" max="10790" width="2.5" customWidth="1"/>
    <col min="10791" max="10793" width="2.125" customWidth="1"/>
    <col min="10794" max="10795" width="2.375" customWidth="1"/>
    <col min="10796" max="10796" width="1.25" customWidth="1"/>
    <col min="10797" max="10800" width="2.375" customWidth="1"/>
    <col min="11008" max="11008" width="4.375" customWidth="1"/>
    <col min="11009" max="11009" width="1.625" customWidth="1"/>
    <col min="11010" max="11030" width="2.375" customWidth="1"/>
    <col min="11031" max="11031" width="4.25" customWidth="1"/>
    <col min="11032" max="11044" width="2.375" customWidth="1"/>
    <col min="11045" max="11045" width="2.125" customWidth="1"/>
    <col min="11046" max="11046" width="2.5" customWidth="1"/>
    <col min="11047" max="11049" width="2.125" customWidth="1"/>
    <col min="11050" max="11051" width="2.375" customWidth="1"/>
    <col min="11052" max="11052" width="1.25" customWidth="1"/>
    <col min="11053" max="11056" width="2.375" customWidth="1"/>
    <col min="11264" max="11264" width="4.375" customWidth="1"/>
    <col min="11265" max="11265" width="1.625" customWidth="1"/>
    <col min="11266" max="11286" width="2.375" customWidth="1"/>
    <col min="11287" max="11287" width="4.25" customWidth="1"/>
    <col min="11288" max="11300" width="2.375" customWidth="1"/>
    <col min="11301" max="11301" width="2.125" customWidth="1"/>
    <col min="11302" max="11302" width="2.5" customWidth="1"/>
    <col min="11303" max="11305" width="2.125" customWidth="1"/>
    <col min="11306" max="11307" width="2.375" customWidth="1"/>
    <col min="11308" max="11308" width="1.25" customWidth="1"/>
    <col min="11309" max="11312" width="2.375" customWidth="1"/>
    <col min="11520" max="11520" width="4.375" customWidth="1"/>
    <col min="11521" max="11521" width="1.625" customWidth="1"/>
    <col min="11522" max="11542" width="2.375" customWidth="1"/>
    <col min="11543" max="11543" width="4.25" customWidth="1"/>
    <col min="11544" max="11556" width="2.375" customWidth="1"/>
    <col min="11557" max="11557" width="2.125" customWidth="1"/>
    <col min="11558" max="11558" width="2.5" customWidth="1"/>
    <col min="11559" max="11561" width="2.125" customWidth="1"/>
    <col min="11562" max="11563" width="2.375" customWidth="1"/>
    <col min="11564" max="11564" width="1.25" customWidth="1"/>
    <col min="11565" max="11568" width="2.375" customWidth="1"/>
    <col min="11776" max="11776" width="4.375" customWidth="1"/>
    <col min="11777" max="11777" width="1.625" customWidth="1"/>
    <col min="11778" max="11798" width="2.375" customWidth="1"/>
    <col min="11799" max="11799" width="4.25" customWidth="1"/>
    <col min="11800" max="11812" width="2.375" customWidth="1"/>
    <col min="11813" max="11813" width="2.125" customWidth="1"/>
    <col min="11814" max="11814" width="2.5" customWidth="1"/>
    <col min="11815" max="11817" width="2.125" customWidth="1"/>
    <col min="11818" max="11819" width="2.375" customWidth="1"/>
    <col min="11820" max="11820" width="1.25" customWidth="1"/>
    <col min="11821" max="11824" width="2.375" customWidth="1"/>
    <col min="12032" max="12032" width="4.375" customWidth="1"/>
    <col min="12033" max="12033" width="1.625" customWidth="1"/>
    <col min="12034" max="12054" width="2.375" customWidth="1"/>
    <col min="12055" max="12055" width="4.25" customWidth="1"/>
    <col min="12056" max="12068" width="2.375" customWidth="1"/>
    <col min="12069" max="12069" width="2.125" customWidth="1"/>
    <col min="12070" max="12070" width="2.5" customWidth="1"/>
    <col min="12071" max="12073" width="2.125" customWidth="1"/>
    <col min="12074" max="12075" width="2.375" customWidth="1"/>
    <col min="12076" max="12076" width="1.25" customWidth="1"/>
    <col min="12077" max="12080" width="2.375" customWidth="1"/>
    <col min="12288" max="12288" width="4.375" customWidth="1"/>
    <col min="12289" max="12289" width="1.625" customWidth="1"/>
    <col min="12290" max="12310" width="2.375" customWidth="1"/>
    <col min="12311" max="12311" width="4.25" customWidth="1"/>
    <col min="12312" max="12324" width="2.375" customWidth="1"/>
    <col min="12325" max="12325" width="2.125" customWidth="1"/>
    <col min="12326" max="12326" width="2.5" customWidth="1"/>
    <col min="12327" max="12329" width="2.125" customWidth="1"/>
    <col min="12330" max="12331" width="2.375" customWidth="1"/>
    <col min="12332" max="12332" width="1.25" customWidth="1"/>
    <col min="12333" max="12336" width="2.375" customWidth="1"/>
    <col min="12544" max="12544" width="4.375" customWidth="1"/>
    <col min="12545" max="12545" width="1.625" customWidth="1"/>
    <col min="12546" max="12566" width="2.375" customWidth="1"/>
    <col min="12567" max="12567" width="4.25" customWidth="1"/>
    <col min="12568" max="12580" width="2.375" customWidth="1"/>
    <col min="12581" max="12581" width="2.125" customWidth="1"/>
    <col min="12582" max="12582" width="2.5" customWidth="1"/>
    <col min="12583" max="12585" width="2.125" customWidth="1"/>
    <col min="12586" max="12587" width="2.375" customWidth="1"/>
    <col min="12588" max="12588" width="1.25" customWidth="1"/>
    <col min="12589" max="12592" width="2.375" customWidth="1"/>
    <col min="12800" max="12800" width="4.375" customWidth="1"/>
    <col min="12801" max="12801" width="1.625" customWidth="1"/>
    <col min="12802" max="12822" width="2.375" customWidth="1"/>
    <col min="12823" max="12823" width="4.25" customWidth="1"/>
    <col min="12824" max="12836" width="2.375" customWidth="1"/>
    <col min="12837" max="12837" width="2.125" customWidth="1"/>
    <col min="12838" max="12838" width="2.5" customWidth="1"/>
    <col min="12839" max="12841" width="2.125" customWidth="1"/>
    <col min="12842" max="12843" width="2.375" customWidth="1"/>
    <col min="12844" max="12844" width="1.25" customWidth="1"/>
    <col min="12845" max="12848" width="2.375" customWidth="1"/>
    <col min="13056" max="13056" width="4.375" customWidth="1"/>
    <col min="13057" max="13057" width="1.625" customWidth="1"/>
    <col min="13058" max="13078" width="2.375" customWidth="1"/>
    <col min="13079" max="13079" width="4.25" customWidth="1"/>
    <col min="13080" max="13092" width="2.375" customWidth="1"/>
    <col min="13093" max="13093" width="2.125" customWidth="1"/>
    <col min="13094" max="13094" width="2.5" customWidth="1"/>
    <col min="13095" max="13097" width="2.125" customWidth="1"/>
    <col min="13098" max="13099" width="2.375" customWidth="1"/>
    <col min="13100" max="13100" width="1.25" customWidth="1"/>
    <col min="13101" max="13104" width="2.375" customWidth="1"/>
    <col min="13312" max="13312" width="4.375" customWidth="1"/>
    <col min="13313" max="13313" width="1.625" customWidth="1"/>
    <col min="13314" max="13334" width="2.375" customWidth="1"/>
    <col min="13335" max="13335" width="4.25" customWidth="1"/>
    <col min="13336" max="13348" width="2.375" customWidth="1"/>
    <col min="13349" max="13349" width="2.125" customWidth="1"/>
    <col min="13350" max="13350" width="2.5" customWidth="1"/>
    <col min="13351" max="13353" width="2.125" customWidth="1"/>
    <col min="13354" max="13355" width="2.375" customWidth="1"/>
    <col min="13356" max="13356" width="1.25" customWidth="1"/>
    <col min="13357" max="13360" width="2.375" customWidth="1"/>
    <col min="13568" max="13568" width="4.375" customWidth="1"/>
    <col min="13569" max="13569" width="1.625" customWidth="1"/>
    <col min="13570" max="13590" width="2.375" customWidth="1"/>
    <col min="13591" max="13591" width="4.25" customWidth="1"/>
    <col min="13592" max="13604" width="2.375" customWidth="1"/>
    <col min="13605" max="13605" width="2.125" customWidth="1"/>
    <col min="13606" max="13606" width="2.5" customWidth="1"/>
    <col min="13607" max="13609" width="2.125" customWidth="1"/>
    <col min="13610" max="13611" width="2.375" customWidth="1"/>
    <col min="13612" max="13612" width="1.25" customWidth="1"/>
    <col min="13613" max="13616" width="2.375" customWidth="1"/>
    <col min="13824" max="13824" width="4.375" customWidth="1"/>
    <col min="13825" max="13825" width="1.625" customWidth="1"/>
    <col min="13826" max="13846" width="2.375" customWidth="1"/>
    <col min="13847" max="13847" width="4.25" customWidth="1"/>
    <col min="13848" max="13860" width="2.375" customWidth="1"/>
    <col min="13861" max="13861" width="2.125" customWidth="1"/>
    <col min="13862" max="13862" width="2.5" customWidth="1"/>
    <col min="13863" max="13865" width="2.125" customWidth="1"/>
    <col min="13866" max="13867" width="2.375" customWidth="1"/>
    <col min="13868" max="13868" width="1.25" customWidth="1"/>
    <col min="13869" max="13872" width="2.375" customWidth="1"/>
    <col min="14080" max="14080" width="4.375" customWidth="1"/>
    <col min="14081" max="14081" width="1.625" customWidth="1"/>
    <col min="14082" max="14102" width="2.375" customWidth="1"/>
    <col min="14103" max="14103" width="4.25" customWidth="1"/>
    <col min="14104" max="14116" width="2.375" customWidth="1"/>
    <col min="14117" max="14117" width="2.125" customWidth="1"/>
    <col min="14118" max="14118" width="2.5" customWidth="1"/>
    <col min="14119" max="14121" width="2.125" customWidth="1"/>
    <col min="14122" max="14123" width="2.375" customWidth="1"/>
    <col min="14124" max="14124" width="1.25" customWidth="1"/>
    <col min="14125" max="14128" width="2.375" customWidth="1"/>
    <col min="14336" max="14336" width="4.375" customWidth="1"/>
    <col min="14337" max="14337" width="1.625" customWidth="1"/>
    <col min="14338" max="14358" width="2.375" customWidth="1"/>
    <col min="14359" max="14359" width="4.25" customWidth="1"/>
    <col min="14360" max="14372" width="2.375" customWidth="1"/>
    <col min="14373" max="14373" width="2.125" customWidth="1"/>
    <col min="14374" max="14374" width="2.5" customWidth="1"/>
    <col min="14375" max="14377" width="2.125" customWidth="1"/>
    <col min="14378" max="14379" width="2.375" customWidth="1"/>
    <col min="14380" max="14380" width="1.25" customWidth="1"/>
    <col min="14381" max="14384" width="2.375" customWidth="1"/>
    <col min="14592" max="14592" width="4.375" customWidth="1"/>
    <col min="14593" max="14593" width="1.625" customWidth="1"/>
    <col min="14594" max="14614" width="2.375" customWidth="1"/>
    <col min="14615" max="14615" width="4.25" customWidth="1"/>
    <col min="14616" max="14628" width="2.375" customWidth="1"/>
    <col min="14629" max="14629" width="2.125" customWidth="1"/>
    <col min="14630" max="14630" width="2.5" customWidth="1"/>
    <col min="14631" max="14633" width="2.125" customWidth="1"/>
    <col min="14634" max="14635" width="2.375" customWidth="1"/>
    <col min="14636" max="14636" width="1.25" customWidth="1"/>
    <col min="14637" max="14640" width="2.375" customWidth="1"/>
    <col min="14848" max="14848" width="4.375" customWidth="1"/>
    <col min="14849" max="14849" width="1.625" customWidth="1"/>
    <col min="14850" max="14870" width="2.375" customWidth="1"/>
    <col min="14871" max="14871" width="4.25" customWidth="1"/>
    <col min="14872" max="14884" width="2.375" customWidth="1"/>
    <col min="14885" max="14885" width="2.125" customWidth="1"/>
    <col min="14886" max="14886" width="2.5" customWidth="1"/>
    <col min="14887" max="14889" width="2.125" customWidth="1"/>
    <col min="14890" max="14891" width="2.375" customWidth="1"/>
    <col min="14892" max="14892" width="1.25" customWidth="1"/>
    <col min="14893" max="14896" width="2.375" customWidth="1"/>
    <col min="15104" max="15104" width="4.375" customWidth="1"/>
    <col min="15105" max="15105" width="1.625" customWidth="1"/>
    <col min="15106" max="15126" width="2.375" customWidth="1"/>
    <col min="15127" max="15127" width="4.25" customWidth="1"/>
    <col min="15128" max="15140" width="2.375" customWidth="1"/>
    <col min="15141" max="15141" width="2.125" customWidth="1"/>
    <col min="15142" max="15142" width="2.5" customWidth="1"/>
    <col min="15143" max="15145" width="2.125" customWidth="1"/>
    <col min="15146" max="15147" width="2.375" customWidth="1"/>
    <col min="15148" max="15148" width="1.25" customWidth="1"/>
    <col min="15149" max="15152" width="2.375" customWidth="1"/>
    <col min="15360" max="15360" width="4.375" customWidth="1"/>
    <col min="15361" max="15361" width="1.625" customWidth="1"/>
    <col min="15362" max="15382" width="2.375" customWidth="1"/>
    <col min="15383" max="15383" width="4.25" customWidth="1"/>
    <col min="15384" max="15396" width="2.375" customWidth="1"/>
    <col min="15397" max="15397" width="2.125" customWidth="1"/>
    <col min="15398" max="15398" width="2.5" customWidth="1"/>
    <col min="15399" max="15401" width="2.125" customWidth="1"/>
    <col min="15402" max="15403" width="2.375" customWidth="1"/>
    <col min="15404" max="15404" width="1.25" customWidth="1"/>
    <col min="15405" max="15408" width="2.375" customWidth="1"/>
    <col min="15616" max="15616" width="4.375" customWidth="1"/>
    <col min="15617" max="15617" width="1.625" customWidth="1"/>
    <col min="15618" max="15638" width="2.375" customWidth="1"/>
    <col min="15639" max="15639" width="4.25" customWidth="1"/>
    <col min="15640" max="15652" width="2.375" customWidth="1"/>
    <col min="15653" max="15653" width="2.125" customWidth="1"/>
    <col min="15654" max="15654" width="2.5" customWidth="1"/>
    <col min="15655" max="15657" width="2.125" customWidth="1"/>
    <col min="15658" max="15659" width="2.375" customWidth="1"/>
    <col min="15660" max="15660" width="1.25" customWidth="1"/>
    <col min="15661" max="15664" width="2.375" customWidth="1"/>
    <col min="15872" max="15872" width="4.375" customWidth="1"/>
    <col min="15873" max="15873" width="1.625" customWidth="1"/>
    <col min="15874" max="15894" width="2.375" customWidth="1"/>
    <col min="15895" max="15895" width="4.25" customWidth="1"/>
    <col min="15896" max="15908" width="2.375" customWidth="1"/>
    <col min="15909" max="15909" width="2.125" customWidth="1"/>
    <col min="15910" max="15910" width="2.5" customWidth="1"/>
    <col min="15911" max="15913" width="2.125" customWidth="1"/>
    <col min="15914" max="15915" width="2.375" customWidth="1"/>
    <col min="15916" max="15916" width="1.25" customWidth="1"/>
    <col min="15917" max="15920" width="2.375" customWidth="1"/>
    <col min="16128" max="16128" width="4.375" customWidth="1"/>
    <col min="16129" max="16129" width="1.625" customWidth="1"/>
    <col min="16130" max="16150" width="2.375" customWidth="1"/>
    <col min="16151" max="16151" width="4.25" customWidth="1"/>
    <col min="16152" max="16164" width="2.375" customWidth="1"/>
    <col min="16165" max="16165" width="2.125" customWidth="1"/>
    <col min="16166" max="16166" width="2.5" customWidth="1"/>
    <col min="16167" max="16169" width="2.125" customWidth="1"/>
    <col min="16170" max="16171" width="2.375" customWidth="1"/>
    <col min="16172" max="16172" width="1.25" customWidth="1"/>
    <col min="16173" max="16176" width="2.375" customWidth="1"/>
  </cols>
  <sheetData>
    <row r="2" spans="1:43">
      <c r="C2" t="s">
        <v>204</v>
      </c>
    </row>
    <row r="3" spans="1:43" ht="18" customHeight="1">
      <c r="AG3" s="269" t="s">
        <v>205</v>
      </c>
      <c r="AH3" s="269"/>
      <c r="AI3" s="269"/>
      <c r="AJ3" s="269"/>
      <c r="AK3" s="269"/>
      <c r="AL3" s="269"/>
      <c r="AM3" s="269"/>
      <c r="AN3" s="269"/>
      <c r="AO3" s="269"/>
      <c r="AP3" s="269"/>
      <c r="AQ3" s="269"/>
    </row>
    <row r="4" spans="1:43" ht="16.5" customHeight="1">
      <c r="C4" s="270" t="s">
        <v>206</v>
      </c>
      <c r="D4" s="270"/>
      <c r="E4" s="270"/>
      <c r="F4" s="270"/>
      <c r="G4" s="270"/>
      <c r="H4" s="270"/>
      <c r="I4" s="270"/>
      <c r="J4" s="270"/>
      <c r="K4" s="270"/>
      <c r="L4" s="270"/>
      <c r="M4" s="270"/>
      <c r="N4" s="270"/>
      <c r="O4" s="270"/>
      <c r="P4" s="270"/>
      <c r="Q4" s="270"/>
      <c r="R4" s="270"/>
      <c r="AC4" s="271" t="s">
        <v>207</v>
      </c>
      <c r="AD4" s="271"/>
      <c r="AE4" s="271"/>
      <c r="AF4" s="222"/>
      <c r="AG4" s="272"/>
      <c r="AH4" s="272"/>
      <c r="AI4" s="272"/>
      <c r="AJ4" s="272"/>
      <c r="AK4" s="272"/>
      <c r="AL4" s="272"/>
      <c r="AM4" s="272"/>
      <c r="AN4" s="272"/>
      <c r="AO4" s="272"/>
      <c r="AP4" s="272"/>
      <c r="AQ4" s="272"/>
    </row>
    <row r="5" spans="1:43" ht="18" customHeight="1">
      <c r="C5" s="273" t="s">
        <v>208</v>
      </c>
      <c r="D5" s="273"/>
      <c r="E5" s="273"/>
      <c r="F5" s="273"/>
      <c r="G5" s="273"/>
      <c r="H5" s="273"/>
      <c r="I5" s="273"/>
      <c r="J5" s="273"/>
      <c r="K5" s="273"/>
      <c r="L5" s="273"/>
      <c r="M5" s="273"/>
      <c r="N5" s="273"/>
      <c r="O5" s="273"/>
      <c r="P5" s="273"/>
      <c r="Q5" s="273"/>
      <c r="R5" s="273"/>
      <c r="AC5" s="271" t="s">
        <v>209</v>
      </c>
      <c r="AD5" s="271"/>
      <c r="AE5" s="271"/>
      <c r="AF5" s="223" t="s">
        <v>122</v>
      </c>
      <c r="AG5" s="160"/>
      <c r="AH5" s="160"/>
      <c r="AI5" s="160"/>
      <c r="AJ5" s="160"/>
      <c r="AK5" s="160"/>
      <c r="AL5" s="160"/>
      <c r="AM5" s="160"/>
      <c r="AN5" s="160"/>
      <c r="AO5" s="160"/>
      <c r="AP5" s="160"/>
      <c r="AQ5" s="160"/>
    </row>
    <row r="6" spans="1:43" ht="13.5" customHeight="1">
      <c r="AC6" s="271"/>
      <c r="AD6" s="271"/>
      <c r="AE6" s="271"/>
      <c r="AF6" s="274" t="s">
        <v>210</v>
      </c>
      <c r="AG6" s="274"/>
      <c r="AH6" s="274"/>
      <c r="AI6" s="274"/>
      <c r="AJ6" s="274"/>
      <c r="AK6" s="274"/>
      <c r="AL6" s="274"/>
      <c r="AM6" s="274"/>
      <c r="AN6" s="274"/>
      <c r="AO6" s="274"/>
      <c r="AP6" s="274"/>
      <c r="AQ6" s="274"/>
    </row>
    <row r="7" spans="1:43" ht="13.5" customHeight="1">
      <c r="AC7" s="271"/>
      <c r="AD7" s="271"/>
      <c r="AE7" s="271"/>
      <c r="AF7" s="223" t="s">
        <v>124</v>
      </c>
      <c r="AG7" s="223"/>
      <c r="AH7" s="223"/>
      <c r="AI7" s="223"/>
      <c r="AJ7" s="223"/>
      <c r="AK7" s="223"/>
      <c r="AL7" s="223"/>
      <c r="AM7" s="223"/>
      <c r="AN7" s="223"/>
      <c r="AO7" s="223"/>
      <c r="AP7" s="223"/>
      <c r="AQ7" s="223"/>
    </row>
    <row r="8" spans="1:43" ht="25.5" customHeight="1">
      <c r="B8" s="185" t="s">
        <v>211</v>
      </c>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row>
    <row r="9" spans="1:43" ht="18" customHeight="1"/>
    <row r="10" spans="1:43">
      <c r="A10" s="454" t="s">
        <v>407</v>
      </c>
      <c r="B10" s="130"/>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row>
    <row r="11" spans="1:43" ht="10.5" customHeight="1">
      <c r="A11" s="68"/>
      <c r="B11" s="307"/>
      <c r="C11" s="301" t="s">
        <v>212</v>
      </c>
      <c r="D11" s="302"/>
      <c r="E11" s="302"/>
      <c r="F11" s="302"/>
      <c r="G11" s="302"/>
      <c r="H11" s="302"/>
      <c r="I11" s="302"/>
      <c r="J11" s="303"/>
      <c r="K11" s="313" t="s">
        <v>10</v>
      </c>
      <c r="L11" s="316" t="s">
        <v>11</v>
      </c>
      <c r="M11" s="317"/>
      <c r="N11" s="317"/>
      <c r="O11" s="317"/>
      <c r="P11" s="317"/>
      <c r="Q11" s="318"/>
      <c r="R11" s="316" t="s">
        <v>12</v>
      </c>
      <c r="S11" s="317"/>
      <c r="T11" s="317"/>
      <c r="U11" s="317"/>
      <c r="V11" s="317"/>
      <c r="W11" s="318"/>
      <c r="X11" s="316" t="s">
        <v>13</v>
      </c>
      <c r="Y11" s="317"/>
      <c r="Z11" s="317"/>
      <c r="AA11" s="317"/>
      <c r="AB11" s="317"/>
      <c r="AC11" s="318"/>
      <c r="AD11" s="316" t="s">
        <v>396</v>
      </c>
      <c r="AE11" s="317"/>
      <c r="AF11" s="317"/>
      <c r="AG11" s="317"/>
      <c r="AH11" s="317"/>
      <c r="AI11" s="318"/>
      <c r="AJ11" s="316" t="s">
        <v>397</v>
      </c>
      <c r="AK11" s="317"/>
      <c r="AL11" s="317"/>
      <c r="AM11" s="317"/>
      <c r="AN11" s="317"/>
      <c r="AO11" s="318"/>
      <c r="AP11" s="268" t="s">
        <v>14</v>
      </c>
      <c r="AQ11" s="268"/>
    </row>
    <row r="12" spans="1:43" ht="10.5" customHeight="1">
      <c r="A12" s="68"/>
      <c r="B12" s="308"/>
      <c r="C12" s="310"/>
      <c r="D12" s="311"/>
      <c r="E12" s="311"/>
      <c r="F12" s="311"/>
      <c r="G12" s="311"/>
      <c r="H12" s="311"/>
      <c r="I12" s="311"/>
      <c r="J12" s="312"/>
      <c r="K12" s="314"/>
      <c r="L12" s="319"/>
      <c r="M12" s="320"/>
      <c r="N12" s="320"/>
      <c r="O12" s="320"/>
      <c r="P12" s="320"/>
      <c r="Q12" s="321"/>
      <c r="R12" s="319"/>
      <c r="S12" s="320"/>
      <c r="T12" s="320"/>
      <c r="U12" s="320"/>
      <c r="V12" s="320"/>
      <c r="W12" s="321"/>
      <c r="X12" s="319"/>
      <c r="Y12" s="320"/>
      <c r="Z12" s="320"/>
      <c r="AA12" s="320"/>
      <c r="AB12" s="320"/>
      <c r="AC12" s="321"/>
      <c r="AD12" s="319"/>
      <c r="AE12" s="320"/>
      <c r="AF12" s="320"/>
      <c r="AG12" s="320"/>
      <c r="AH12" s="320"/>
      <c r="AI12" s="321"/>
      <c r="AJ12" s="319"/>
      <c r="AK12" s="320"/>
      <c r="AL12" s="320"/>
      <c r="AM12" s="320"/>
      <c r="AN12" s="320"/>
      <c r="AO12" s="321"/>
      <c r="AP12" s="268"/>
      <c r="AQ12" s="268"/>
    </row>
    <row r="13" spans="1:43" ht="10.5" customHeight="1">
      <c r="A13" s="68"/>
      <c r="B13" s="308"/>
      <c r="C13" s="310"/>
      <c r="D13" s="311"/>
      <c r="E13" s="311"/>
      <c r="F13" s="311"/>
      <c r="G13" s="311"/>
      <c r="H13" s="311"/>
      <c r="I13" s="311"/>
      <c r="J13" s="312"/>
      <c r="K13" s="314"/>
      <c r="L13" s="319"/>
      <c r="M13" s="320"/>
      <c r="N13" s="320"/>
      <c r="O13" s="320"/>
      <c r="P13" s="320"/>
      <c r="Q13" s="321"/>
      <c r="R13" s="319"/>
      <c r="S13" s="320"/>
      <c r="T13" s="320"/>
      <c r="U13" s="320"/>
      <c r="V13" s="320"/>
      <c r="W13" s="321"/>
      <c r="X13" s="319"/>
      <c r="Y13" s="320"/>
      <c r="Z13" s="320"/>
      <c r="AA13" s="320"/>
      <c r="AB13" s="320"/>
      <c r="AC13" s="321"/>
      <c r="AD13" s="319"/>
      <c r="AE13" s="320"/>
      <c r="AF13" s="320"/>
      <c r="AG13" s="320"/>
      <c r="AH13" s="320"/>
      <c r="AI13" s="321"/>
      <c r="AJ13" s="319"/>
      <c r="AK13" s="320"/>
      <c r="AL13" s="320"/>
      <c r="AM13" s="320"/>
      <c r="AN13" s="320"/>
      <c r="AO13" s="321"/>
      <c r="AP13" s="268"/>
      <c r="AQ13" s="268"/>
    </row>
    <row r="14" spans="1:43" ht="10.5" customHeight="1">
      <c r="A14" s="68"/>
      <c r="B14" s="308"/>
      <c r="C14" s="310"/>
      <c r="D14" s="311"/>
      <c r="E14" s="311"/>
      <c r="F14" s="311"/>
      <c r="G14" s="311"/>
      <c r="H14" s="311"/>
      <c r="I14" s="311"/>
      <c r="J14" s="312"/>
      <c r="K14" s="314"/>
      <c r="L14" s="319"/>
      <c r="M14" s="320"/>
      <c r="N14" s="320"/>
      <c r="O14" s="320"/>
      <c r="P14" s="320"/>
      <c r="Q14" s="321"/>
      <c r="R14" s="319"/>
      <c r="S14" s="320"/>
      <c r="T14" s="320"/>
      <c r="U14" s="320"/>
      <c r="V14" s="320"/>
      <c r="W14" s="321"/>
      <c r="X14" s="319"/>
      <c r="Y14" s="320"/>
      <c r="Z14" s="320"/>
      <c r="AA14" s="320"/>
      <c r="AB14" s="320"/>
      <c r="AC14" s="321"/>
      <c r="AD14" s="319"/>
      <c r="AE14" s="320"/>
      <c r="AF14" s="320"/>
      <c r="AG14" s="320"/>
      <c r="AH14" s="320"/>
      <c r="AI14" s="321"/>
      <c r="AJ14" s="319"/>
      <c r="AK14" s="320"/>
      <c r="AL14" s="320"/>
      <c r="AM14" s="320"/>
      <c r="AN14" s="320"/>
      <c r="AO14" s="321"/>
      <c r="AP14" s="268"/>
      <c r="AQ14" s="268"/>
    </row>
    <row r="15" spans="1:43" ht="10.5" customHeight="1">
      <c r="A15" s="68"/>
      <c r="B15" s="309"/>
      <c r="C15" s="304"/>
      <c r="D15" s="305"/>
      <c r="E15" s="305"/>
      <c r="F15" s="305"/>
      <c r="G15" s="305"/>
      <c r="H15" s="305"/>
      <c r="I15" s="305"/>
      <c r="J15" s="306"/>
      <c r="K15" s="315"/>
      <c r="L15" s="322"/>
      <c r="M15" s="323"/>
      <c r="N15" s="323"/>
      <c r="O15" s="323"/>
      <c r="P15" s="323"/>
      <c r="Q15" s="324"/>
      <c r="R15" s="322"/>
      <c r="S15" s="323"/>
      <c r="T15" s="323"/>
      <c r="U15" s="323"/>
      <c r="V15" s="323"/>
      <c r="W15" s="324"/>
      <c r="X15" s="322"/>
      <c r="Y15" s="323"/>
      <c r="Z15" s="323"/>
      <c r="AA15" s="323"/>
      <c r="AB15" s="323"/>
      <c r="AC15" s="324"/>
      <c r="AD15" s="322"/>
      <c r="AE15" s="323"/>
      <c r="AF15" s="323"/>
      <c r="AG15" s="323"/>
      <c r="AH15" s="323"/>
      <c r="AI15" s="324"/>
      <c r="AJ15" s="322"/>
      <c r="AK15" s="323"/>
      <c r="AL15" s="323"/>
      <c r="AM15" s="323"/>
      <c r="AN15" s="323"/>
      <c r="AO15" s="324"/>
      <c r="AP15" s="131" t="s">
        <v>385</v>
      </c>
      <c r="AQ15" s="149" t="s">
        <v>386</v>
      </c>
    </row>
    <row r="16" spans="1:43" ht="14.25" customHeight="1">
      <c r="A16" s="68"/>
      <c r="B16" s="299" t="s">
        <v>15</v>
      </c>
      <c r="C16" s="301" t="s">
        <v>213</v>
      </c>
      <c r="D16" s="302"/>
      <c r="E16" s="302"/>
      <c r="F16" s="302"/>
      <c r="G16" s="302"/>
      <c r="H16" s="302"/>
      <c r="I16" s="302"/>
      <c r="J16" s="303"/>
      <c r="K16" s="54">
        <v>2</v>
      </c>
      <c r="L16" s="410"/>
      <c r="M16" s="301" t="s">
        <v>214</v>
      </c>
      <c r="N16" s="302"/>
      <c r="O16" s="302"/>
      <c r="P16" s="302"/>
      <c r="Q16" s="303"/>
      <c r="R16" s="410"/>
      <c r="S16" s="301" t="s">
        <v>215</v>
      </c>
      <c r="T16" s="302"/>
      <c r="U16" s="302"/>
      <c r="V16" s="302"/>
      <c r="W16" s="303"/>
      <c r="X16" s="331"/>
      <c r="Y16" s="301" t="s">
        <v>216</v>
      </c>
      <c r="Z16" s="302"/>
      <c r="AA16" s="302"/>
      <c r="AB16" s="302"/>
      <c r="AC16" s="303"/>
      <c r="AD16" s="325"/>
      <c r="AE16" s="326"/>
      <c r="AF16" s="326"/>
      <c r="AG16" s="326"/>
      <c r="AH16" s="326"/>
      <c r="AI16" s="326"/>
      <c r="AJ16" s="326"/>
      <c r="AK16" s="326"/>
      <c r="AL16" s="326"/>
      <c r="AM16" s="326"/>
      <c r="AN16" s="326"/>
      <c r="AO16" s="327"/>
      <c r="AP16" s="295" t="str">
        <f>IF(L16="○",2,IF(R16="○",6,IF(X16="○",10,"")))</f>
        <v/>
      </c>
      <c r="AQ16" s="297" t="str">
        <f>IF(L16="○",1,IF(R16="○",3,IF(X16="○",5,"")))</f>
        <v/>
      </c>
    </row>
    <row r="17" spans="1:43" ht="14.25" customHeight="1">
      <c r="A17" s="68"/>
      <c r="B17" s="300"/>
      <c r="C17" s="304"/>
      <c r="D17" s="305"/>
      <c r="E17" s="305"/>
      <c r="F17" s="305"/>
      <c r="G17" s="305"/>
      <c r="H17" s="305"/>
      <c r="I17" s="305"/>
      <c r="J17" s="306"/>
      <c r="K17" s="54">
        <v>1</v>
      </c>
      <c r="L17" s="415"/>
      <c r="M17" s="304"/>
      <c r="N17" s="305"/>
      <c r="O17" s="305"/>
      <c r="P17" s="305"/>
      <c r="Q17" s="306"/>
      <c r="R17" s="415"/>
      <c r="S17" s="304"/>
      <c r="T17" s="305"/>
      <c r="U17" s="305"/>
      <c r="V17" s="305"/>
      <c r="W17" s="306"/>
      <c r="X17" s="332"/>
      <c r="Y17" s="304"/>
      <c r="Z17" s="305"/>
      <c r="AA17" s="305"/>
      <c r="AB17" s="305"/>
      <c r="AC17" s="306"/>
      <c r="AD17" s="328"/>
      <c r="AE17" s="329"/>
      <c r="AF17" s="329"/>
      <c r="AG17" s="329"/>
      <c r="AH17" s="329"/>
      <c r="AI17" s="329"/>
      <c r="AJ17" s="329"/>
      <c r="AK17" s="329"/>
      <c r="AL17" s="329"/>
      <c r="AM17" s="329"/>
      <c r="AN17" s="329"/>
      <c r="AO17" s="330"/>
      <c r="AP17" s="296"/>
      <c r="AQ17" s="298"/>
    </row>
    <row r="18" spans="1:43" ht="21" customHeight="1">
      <c r="A18" s="68"/>
      <c r="B18" s="54" t="s">
        <v>217</v>
      </c>
      <c r="C18" s="275" t="s">
        <v>218</v>
      </c>
      <c r="D18" s="275"/>
      <c r="E18" s="275"/>
      <c r="F18" s="275"/>
      <c r="G18" s="275"/>
      <c r="H18" s="275"/>
      <c r="I18" s="275"/>
      <c r="J18" s="275"/>
      <c r="K18" s="54">
        <v>1</v>
      </c>
      <c r="L18" s="60"/>
      <c r="M18" s="276" t="s">
        <v>219</v>
      </c>
      <c r="N18" s="276"/>
      <c r="O18" s="276"/>
      <c r="P18" s="276"/>
      <c r="Q18" s="276"/>
      <c r="R18" s="60"/>
      <c r="S18" s="276" t="s">
        <v>220</v>
      </c>
      <c r="T18" s="276"/>
      <c r="U18" s="276"/>
      <c r="V18" s="276"/>
      <c r="W18" s="276"/>
      <c r="X18" s="277"/>
      <c r="Y18" s="277"/>
      <c r="Z18" s="277"/>
      <c r="AA18" s="277"/>
      <c r="AB18" s="277"/>
      <c r="AC18" s="277"/>
      <c r="AD18" s="277"/>
      <c r="AE18" s="277"/>
      <c r="AF18" s="277"/>
      <c r="AG18" s="277"/>
      <c r="AH18" s="277"/>
      <c r="AI18" s="277"/>
      <c r="AJ18" s="277"/>
      <c r="AK18" s="277"/>
      <c r="AL18" s="277"/>
      <c r="AM18" s="277"/>
      <c r="AN18" s="277"/>
      <c r="AO18" s="277"/>
      <c r="AP18" s="132" t="str">
        <f>IF(L18="○",1,IF(R18="○",3,""))</f>
        <v/>
      </c>
      <c r="AQ18" s="144"/>
    </row>
    <row r="19" spans="1:43" ht="33.75" customHeight="1">
      <c r="A19" s="68"/>
      <c r="B19" s="54" t="s">
        <v>24</v>
      </c>
      <c r="C19" s="278" t="s">
        <v>221</v>
      </c>
      <c r="D19" s="278"/>
      <c r="E19" s="278"/>
      <c r="F19" s="278"/>
      <c r="G19" s="278"/>
      <c r="H19" s="278"/>
      <c r="I19" s="278"/>
      <c r="J19" s="278"/>
      <c r="K19" s="54">
        <v>1</v>
      </c>
      <c r="L19" s="60"/>
      <c r="M19" s="279" t="s">
        <v>222</v>
      </c>
      <c r="N19" s="276"/>
      <c r="O19" s="276"/>
      <c r="P19" s="276"/>
      <c r="Q19" s="276"/>
      <c r="R19" s="60"/>
      <c r="S19" s="279" t="s">
        <v>223</v>
      </c>
      <c r="T19" s="276"/>
      <c r="U19" s="276"/>
      <c r="V19" s="276"/>
      <c r="W19" s="276"/>
      <c r="X19" s="60"/>
      <c r="Y19" s="276" t="s">
        <v>224</v>
      </c>
      <c r="Z19" s="276"/>
      <c r="AA19" s="276"/>
      <c r="AB19" s="276"/>
      <c r="AC19" s="276"/>
      <c r="AD19" s="277"/>
      <c r="AE19" s="277"/>
      <c r="AF19" s="277"/>
      <c r="AG19" s="277"/>
      <c r="AH19" s="277"/>
      <c r="AI19" s="277"/>
      <c r="AJ19" s="277"/>
      <c r="AK19" s="277"/>
      <c r="AL19" s="277"/>
      <c r="AM19" s="277"/>
      <c r="AN19" s="277"/>
      <c r="AO19" s="277"/>
      <c r="AP19" s="132" t="str">
        <f>IF(L19="○",1,IF(R19="○",3,IF(X19="○",5,"")))</f>
        <v/>
      </c>
      <c r="AQ19" s="144"/>
    </row>
    <row r="20" spans="1:43" ht="21" customHeight="1">
      <c r="A20" s="68"/>
      <c r="B20" s="54" t="s">
        <v>29</v>
      </c>
      <c r="C20" s="275" t="s">
        <v>225</v>
      </c>
      <c r="D20" s="275"/>
      <c r="E20" s="275"/>
      <c r="F20" s="275"/>
      <c r="G20" s="275"/>
      <c r="H20" s="275"/>
      <c r="I20" s="275"/>
      <c r="J20" s="275"/>
      <c r="K20" s="54">
        <v>5</v>
      </c>
      <c r="L20" s="60"/>
      <c r="M20" s="276" t="s">
        <v>214</v>
      </c>
      <c r="N20" s="276"/>
      <c r="O20" s="276"/>
      <c r="P20" s="276"/>
      <c r="Q20" s="276"/>
      <c r="R20" s="60"/>
      <c r="S20" s="276" t="s">
        <v>215</v>
      </c>
      <c r="T20" s="276"/>
      <c r="U20" s="276"/>
      <c r="V20" s="276"/>
      <c r="W20" s="276"/>
      <c r="X20" s="60"/>
      <c r="Y20" s="276" t="s">
        <v>226</v>
      </c>
      <c r="Z20" s="276"/>
      <c r="AA20" s="276"/>
      <c r="AB20" s="276"/>
      <c r="AC20" s="276"/>
      <c r="AD20" s="277"/>
      <c r="AE20" s="277"/>
      <c r="AF20" s="277"/>
      <c r="AG20" s="277"/>
      <c r="AH20" s="277"/>
      <c r="AI20" s="277"/>
      <c r="AJ20" s="277"/>
      <c r="AK20" s="277"/>
      <c r="AL20" s="277"/>
      <c r="AM20" s="277"/>
      <c r="AN20" s="277"/>
      <c r="AO20" s="277"/>
      <c r="AP20" s="132" t="str">
        <f>IF(L20="○",5,IF(R20="○",15,IF(X20="○",25,"")))</f>
        <v/>
      </c>
      <c r="AQ20" s="144"/>
    </row>
    <row r="21" spans="1:43" ht="21" customHeight="1">
      <c r="A21" s="68"/>
      <c r="B21" s="54" t="s">
        <v>32</v>
      </c>
      <c r="C21" s="275" t="s">
        <v>227</v>
      </c>
      <c r="D21" s="275"/>
      <c r="E21" s="275"/>
      <c r="F21" s="275"/>
      <c r="G21" s="275"/>
      <c r="H21" s="275"/>
      <c r="I21" s="275"/>
      <c r="J21" s="275"/>
      <c r="K21" s="54">
        <v>5</v>
      </c>
      <c r="L21" s="428"/>
      <c r="M21" s="276" t="s">
        <v>228</v>
      </c>
      <c r="N21" s="276"/>
      <c r="O21" s="276"/>
      <c r="P21" s="276"/>
      <c r="Q21" s="276"/>
      <c r="R21" s="283"/>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132" t="str">
        <f>IF(L21=0,"",5*L21)</f>
        <v/>
      </c>
      <c r="AQ21" s="144"/>
    </row>
    <row r="22" spans="1:43" ht="21" customHeight="1">
      <c r="A22" s="68"/>
      <c r="B22" s="54" t="s">
        <v>37</v>
      </c>
      <c r="C22" s="275" t="s">
        <v>229</v>
      </c>
      <c r="D22" s="275"/>
      <c r="E22" s="275"/>
      <c r="F22" s="275"/>
      <c r="G22" s="275"/>
      <c r="H22" s="275"/>
      <c r="I22" s="275"/>
      <c r="J22" s="275"/>
      <c r="K22" s="54">
        <v>2</v>
      </c>
      <c r="L22" s="60"/>
      <c r="M22" s="276" t="s">
        <v>230</v>
      </c>
      <c r="N22" s="276"/>
      <c r="O22" s="276"/>
      <c r="P22" s="276"/>
      <c r="Q22" s="276"/>
      <c r="R22" s="60"/>
      <c r="S22" s="276" t="s">
        <v>48</v>
      </c>
      <c r="T22" s="276"/>
      <c r="U22" s="276"/>
      <c r="V22" s="276"/>
      <c r="W22" s="276"/>
      <c r="X22" s="60"/>
      <c r="Y22" s="290" t="s">
        <v>370</v>
      </c>
      <c r="Z22" s="290"/>
      <c r="AA22" s="290"/>
      <c r="AB22" s="290"/>
      <c r="AC22" s="290"/>
      <c r="AD22" s="60"/>
      <c r="AE22" s="290" t="s">
        <v>422</v>
      </c>
      <c r="AF22" s="290"/>
      <c r="AG22" s="290"/>
      <c r="AH22" s="290"/>
      <c r="AI22" s="290"/>
      <c r="AJ22" s="60"/>
      <c r="AK22" s="290" t="s">
        <v>231</v>
      </c>
      <c r="AL22" s="290"/>
      <c r="AM22" s="290"/>
      <c r="AN22" s="290"/>
      <c r="AO22" s="290"/>
      <c r="AP22" s="132" t="str">
        <f>IF(L22="○",2,IF(R22="○",6,IF(X22="○",10,IF(AD22="○",20,IF(AJ22="○",30,"")))))</f>
        <v/>
      </c>
      <c r="AQ22" s="144"/>
    </row>
    <row r="23" spans="1:43" ht="42.75" customHeight="1">
      <c r="A23" s="68"/>
      <c r="B23" s="54" t="s">
        <v>40</v>
      </c>
      <c r="C23" s="280" t="s">
        <v>232</v>
      </c>
      <c r="D23" s="280"/>
      <c r="E23" s="280"/>
      <c r="F23" s="280"/>
      <c r="G23" s="280"/>
      <c r="H23" s="280"/>
      <c r="I23" s="280"/>
      <c r="J23" s="280"/>
      <c r="K23" s="54">
        <v>2</v>
      </c>
      <c r="L23" s="60"/>
      <c r="M23" s="276" t="s">
        <v>233</v>
      </c>
      <c r="N23" s="276"/>
      <c r="O23" s="276"/>
      <c r="P23" s="276"/>
      <c r="Q23" s="276"/>
      <c r="R23" s="60"/>
      <c r="S23" s="276" t="s">
        <v>52</v>
      </c>
      <c r="T23" s="276"/>
      <c r="U23" s="276"/>
      <c r="V23" s="276"/>
      <c r="W23" s="276"/>
      <c r="X23" s="55"/>
      <c r="Y23" s="276" t="s">
        <v>234</v>
      </c>
      <c r="Z23" s="276"/>
      <c r="AA23" s="276"/>
      <c r="AB23" s="276"/>
      <c r="AC23" s="276"/>
      <c r="AD23" s="281" t="s">
        <v>235</v>
      </c>
      <c r="AE23" s="282"/>
      <c r="AF23" s="282"/>
      <c r="AG23" s="282"/>
      <c r="AH23" s="282"/>
      <c r="AI23" s="282"/>
      <c r="AJ23" s="282"/>
      <c r="AK23" s="282"/>
      <c r="AL23" s="282"/>
      <c r="AM23" s="282"/>
      <c r="AN23" s="282"/>
      <c r="AO23" s="282"/>
      <c r="AP23" s="132" t="str">
        <f>IF(L23="○",2,IF(R23="○",6,IF(X23="○",10,"")))</f>
        <v/>
      </c>
      <c r="AQ23" s="144"/>
    </row>
    <row r="24" spans="1:43" ht="21" customHeight="1">
      <c r="A24" s="68"/>
      <c r="B24" s="54" t="s">
        <v>45</v>
      </c>
      <c r="C24" s="275" t="s">
        <v>236</v>
      </c>
      <c r="D24" s="275"/>
      <c r="E24" s="275"/>
      <c r="F24" s="275"/>
      <c r="G24" s="275"/>
      <c r="H24" s="275"/>
      <c r="I24" s="275"/>
      <c r="J24" s="275"/>
      <c r="K24" s="54">
        <v>5</v>
      </c>
      <c r="L24" s="60"/>
      <c r="M24" s="276" t="s">
        <v>188</v>
      </c>
      <c r="N24" s="276"/>
      <c r="O24" s="276"/>
      <c r="P24" s="276"/>
      <c r="Q24" s="276"/>
      <c r="R24" s="60"/>
      <c r="S24" s="455" t="s">
        <v>365</v>
      </c>
      <c r="T24" s="456"/>
      <c r="U24" s="456"/>
      <c r="V24" s="456"/>
      <c r="W24" s="457"/>
      <c r="X24" s="284"/>
      <c r="Y24" s="285"/>
      <c r="Z24" s="285"/>
      <c r="AA24" s="285"/>
      <c r="AB24" s="285"/>
      <c r="AC24" s="285"/>
      <c r="AD24" s="285"/>
      <c r="AE24" s="285"/>
      <c r="AF24" s="285"/>
      <c r="AG24" s="285"/>
      <c r="AH24" s="285"/>
      <c r="AI24" s="285"/>
      <c r="AJ24" s="285"/>
      <c r="AK24" s="285"/>
      <c r="AL24" s="285"/>
      <c r="AM24" s="285"/>
      <c r="AN24" s="285"/>
      <c r="AO24" s="286"/>
      <c r="AP24" s="132" t="str">
        <f>IF(L24="○",5,IF(R24="○",15,""))</f>
        <v/>
      </c>
      <c r="AQ24" s="144"/>
    </row>
    <row r="25" spans="1:43" ht="37.5" customHeight="1">
      <c r="A25" s="68"/>
      <c r="B25" s="54" t="s">
        <v>49</v>
      </c>
      <c r="C25" s="275" t="s">
        <v>237</v>
      </c>
      <c r="D25" s="275"/>
      <c r="E25" s="275"/>
      <c r="F25" s="275"/>
      <c r="G25" s="275"/>
      <c r="H25" s="275"/>
      <c r="I25" s="275"/>
      <c r="J25" s="275"/>
      <c r="K25" s="54">
        <v>2</v>
      </c>
      <c r="L25" s="60"/>
      <c r="M25" s="276" t="s">
        <v>238</v>
      </c>
      <c r="N25" s="276"/>
      <c r="O25" s="276"/>
      <c r="P25" s="276"/>
      <c r="Q25" s="276"/>
      <c r="R25" s="60"/>
      <c r="S25" s="287" t="s">
        <v>366</v>
      </c>
      <c r="T25" s="222"/>
      <c r="U25" s="222"/>
      <c r="V25" s="222"/>
      <c r="W25" s="222"/>
      <c r="X25" s="60"/>
      <c r="Y25" s="276" t="s">
        <v>239</v>
      </c>
      <c r="Z25" s="276"/>
      <c r="AA25" s="276"/>
      <c r="AB25" s="276"/>
      <c r="AC25" s="276"/>
      <c r="AD25" s="277"/>
      <c r="AE25" s="277"/>
      <c r="AF25" s="277"/>
      <c r="AG25" s="277"/>
      <c r="AH25" s="277"/>
      <c r="AI25" s="277"/>
      <c r="AJ25" s="277"/>
      <c r="AK25" s="277"/>
      <c r="AL25" s="277"/>
      <c r="AM25" s="277"/>
      <c r="AN25" s="277"/>
      <c r="AO25" s="277"/>
      <c r="AP25" s="132" t="str">
        <f>IF(L25="○",2,IF(R25="○",6,IF(X25="○",10,"")))</f>
        <v/>
      </c>
      <c r="AQ25" s="145" t="str">
        <f>IF(L25="○",2,IF(R25="○",6,IF(X25="○",10,"")))</f>
        <v/>
      </c>
    </row>
    <row r="26" spans="1:43" ht="34.5" customHeight="1">
      <c r="A26" s="68"/>
      <c r="B26" s="54" t="s">
        <v>57</v>
      </c>
      <c r="C26" s="278" t="s">
        <v>240</v>
      </c>
      <c r="D26" s="275"/>
      <c r="E26" s="275"/>
      <c r="F26" s="275"/>
      <c r="G26" s="275"/>
      <c r="H26" s="275"/>
      <c r="I26" s="275"/>
      <c r="J26" s="275"/>
      <c r="K26" s="54">
        <v>1</v>
      </c>
      <c r="L26" s="60"/>
      <c r="M26" s="276" t="s">
        <v>241</v>
      </c>
      <c r="N26" s="276"/>
      <c r="O26" s="276"/>
      <c r="P26" s="276"/>
      <c r="Q26" s="276"/>
      <c r="R26" s="60"/>
      <c r="S26" s="276" t="s">
        <v>64</v>
      </c>
      <c r="T26" s="276"/>
      <c r="U26" s="276"/>
      <c r="V26" s="276"/>
      <c r="W26" s="276"/>
      <c r="X26" s="60"/>
      <c r="Y26" s="276" t="s">
        <v>242</v>
      </c>
      <c r="Z26" s="276"/>
      <c r="AA26" s="276"/>
      <c r="AB26" s="276"/>
      <c r="AC26" s="276"/>
      <c r="AD26" s="277"/>
      <c r="AE26" s="277"/>
      <c r="AF26" s="277"/>
      <c r="AG26" s="277"/>
      <c r="AH26" s="277"/>
      <c r="AI26" s="277"/>
      <c r="AJ26" s="277"/>
      <c r="AK26" s="277"/>
      <c r="AL26" s="277"/>
      <c r="AM26" s="277"/>
      <c r="AN26" s="277"/>
      <c r="AO26" s="277"/>
      <c r="AP26" s="132" t="str">
        <f>IF(L26="○",1,IF(R26="○",3,IF(X26="○",5,"")))</f>
        <v/>
      </c>
      <c r="AQ26" s="145" t="str">
        <f>IF(L26="○",1,IF(R26="○",3,IF(X26="○",5,"")))</f>
        <v/>
      </c>
    </row>
    <row r="27" spans="1:43" s="135" customFormat="1" ht="21" customHeight="1">
      <c r="A27" s="67"/>
      <c r="B27" s="54" t="s">
        <v>61</v>
      </c>
      <c r="C27" s="280" t="s">
        <v>67</v>
      </c>
      <c r="D27" s="280"/>
      <c r="E27" s="280"/>
      <c r="F27" s="280"/>
      <c r="G27" s="280"/>
      <c r="H27" s="280"/>
      <c r="I27" s="280"/>
      <c r="J27" s="280"/>
      <c r="K27" s="54">
        <v>3</v>
      </c>
      <c r="L27" s="60"/>
      <c r="M27" s="276" t="s">
        <v>243</v>
      </c>
      <c r="N27" s="276"/>
      <c r="O27" s="276"/>
      <c r="P27" s="276"/>
      <c r="Q27" s="276"/>
      <c r="R27" s="60"/>
      <c r="S27" s="276" t="s">
        <v>69</v>
      </c>
      <c r="T27" s="276"/>
      <c r="U27" s="276"/>
      <c r="V27" s="276"/>
      <c r="W27" s="276"/>
      <c r="X27" s="60"/>
      <c r="Y27" s="276" t="s">
        <v>70</v>
      </c>
      <c r="Z27" s="276"/>
      <c r="AA27" s="276"/>
      <c r="AB27" s="276"/>
      <c r="AC27" s="276"/>
      <c r="AD27" s="60"/>
      <c r="AE27" s="276" t="s">
        <v>71</v>
      </c>
      <c r="AF27" s="276"/>
      <c r="AG27" s="276"/>
      <c r="AH27" s="276"/>
      <c r="AI27" s="276"/>
      <c r="AJ27" s="60"/>
      <c r="AK27" s="276" t="s">
        <v>244</v>
      </c>
      <c r="AL27" s="276"/>
      <c r="AM27" s="276"/>
      <c r="AN27" s="276"/>
      <c r="AO27" s="276"/>
      <c r="AP27" s="132" t="str">
        <f>IF(L27="○",3,IF(R27="○",9,IF(X27="○",15,IF(AD27="○",30,IF(AJ27="○",45,"")))))</f>
        <v/>
      </c>
      <c r="AQ27" s="144"/>
    </row>
    <row r="28" spans="1:43" s="135" customFormat="1" ht="21" customHeight="1">
      <c r="A28" s="67"/>
      <c r="B28" s="54" t="s">
        <v>408</v>
      </c>
      <c r="C28" s="458" t="s">
        <v>417</v>
      </c>
      <c r="D28" s="458"/>
      <c r="E28" s="458"/>
      <c r="F28" s="458"/>
      <c r="G28" s="458"/>
      <c r="H28" s="458"/>
      <c r="I28" s="458"/>
      <c r="J28" s="458"/>
      <c r="K28" s="54">
        <v>1</v>
      </c>
      <c r="L28" s="428"/>
      <c r="M28" s="276" t="s">
        <v>228</v>
      </c>
      <c r="N28" s="276"/>
      <c r="O28" s="276"/>
      <c r="P28" s="276"/>
      <c r="Q28" s="276"/>
      <c r="R28" s="283"/>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133"/>
      <c r="AQ28" s="145" t="str">
        <f>IF(L28=0,"",L28)</f>
        <v/>
      </c>
    </row>
    <row r="29" spans="1:43" ht="21" customHeight="1">
      <c r="A29" s="68"/>
      <c r="B29" s="54" t="s">
        <v>66</v>
      </c>
      <c r="C29" s="335" t="s">
        <v>470</v>
      </c>
      <c r="D29" s="335"/>
      <c r="E29" s="335"/>
      <c r="F29" s="335"/>
      <c r="G29" s="335"/>
      <c r="H29" s="335"/>
      <c r="I29" s="335"/>
      <c r="J29" s="335"/>
      <c r="K29" s="54">
        <v>1</v>
      </c>
      <c r="L29" s="60"/>
      <c r="M29" s="276" t="s">
        <v>243</v>
      </c>
      <c r="N29" s="276"/>
      <c r="O29" s="276"/>
      <c r="P29" s="276"/>
      <c r="Q29" s="276"/>
      <c r="R29" s="60"/>
      <c r="S29" s="276" t="s">
        <v>69</v>
      </c>
      <c r="T29" s="276"/>
      <c r="U29" s="276"/>
      <c r="V29" s="276"/>
      <c r="W29" s="276"/>
      <c r="X29" s="60"/>
      <c r="Y29" s="276" t="s">
        <v>70</v>
      </c>
      <c r="Z29" s="276"/>
      <c r="AA29" s="276"/>
      <c r="AB29" s="276"/>
      <c r="AC29" s="276"/>
      <c r="AD29" s="60"/>
      <c r="AE29" s="336" t="s">
        <v>373</v>
      </c>
      <c r="AF29" s="337"/>
      <c r="AG29" s="337"/>
      <c r="AH29" s="337"/>
      <c r="AI29" s="338"/>
      <c r="AJ29" s="60"/>
      <c r="AK29" s="336" t="s">
        <v>374</v>
      </c>
      <c r="AL29" s="337"/>
      <c r="AM29" s="337"/>
      <c r="AN29" s="337"/>
      <c r="AO29" s="338"/>
      <c r="AP29" s="132" t="str">
        <f>IF(L29="○",1,IF(R29="○",3,IF(X29="○",5,IF(AD29="○",10,IF(AJ29="○",15,"")))))</f>
        <v/>
      </c>
      <c r="AQ29" s="145" t="str">
        <f>IF(L29="○",1,IF(R29="○",3,IF(X29="○",5,IF(AD29="○",10,IF(AJ29="○",15,"")))))</f>
        <v/>
      </c>
    </row>
    <row r="30" spans="1:43" ht="39" customHeight="1">
      <c r="A30" s="68"/>
      <c r="B30" s="54" t="s">
        <v>73</v>
      </c>
      <c r="C30" s="333" t="s">
        <v>471</v>
      </c>
      <c r="D30" s="334"/>
      <c r="E30" s="334"/>
      <c r="F30" s="334"/>
      <c r="G30" s="334"/>
      <c r="H30" s="334"/>
      <c r="I30" s="334"/>
      <c r="J30" s="334"/>
      <c r="K30" s="54">
        <v>1</v>
      </c>
      <c r="L30" s="60"/>
      <c r="M30" s="276" t="s">
        <v>245</v>
      </c>
      <c r="N30" s="276"/>
      <c r="O30" s="276"/>
      <c r="P30" s="276"/>
      <c r="Q30" s="276"/>
      <c r="R30" s="60"/>
      <c r="S30" s="276" t="s">
        <v>76</v>
      </c>
      <c r="T30" s="276"/>
      <c r="U30" s="276"/>
      <c r="V30" s="276"/>
      <c r="W30" s="276"/>
      <c r="X30" s="60"/>
      <c r="Y30" s="276" t="s">
        <v>246</v>
      </c>
      <c r="Z30" s="276"/>
      <c r="AA30" s="276"/>
      <c r="AB30" s="276"/>
      <c r="AC30" s="276"/>
      <c r="AD30" s="277"/>
      <c r="AE30" s="277"/>
      <c r="AF30" s="277"/>
      <c r="AG30" s="277"/>
      <c r="AH30" s="277"/>
      <c r="AI30" s="277"/>
      <c r="AJ30" s="277"/>
      <c r="AK30" s="277"/>
      <c r="AL30" s="277"/>
      <c r="AM30" s="277"/>
      <c r="AN30" s="277"/>
      <c r="AO30" s="277"/>
      <c r="AP30" s="132" t="str">
        <f>IF(L30="○",1,IF(R30="○",3,IF(X30="○",5,"")))</f>
        <v/>
      </c>
      <c r="AQ30" s="145" t="str">
        <f>IF(L30="○",1,IF(R30="○",3,IF(X30="○",5,"")))</f>
        <v/>
      </c>
    </row>
    <row r="31" spans="1:43" ht="33.75" customHeight="1">
      <c r="A31" s="68"/>
      <c r="B31" s="54" t="s">
        <v>74</v>
      </c>
      <c r="C31" s="288" t="s">
        <v>247</v>
      </c>
      <c r="D31" s="289"/>
      <c r="E31" s="289"/>
      <c r="F31" s="289"/>
      <c r="G31" s="289"/>
      <c r="H31" s="289"/>
      <c r="I31" s="289"/>
      <c r="J31" s="289"/>
      <c r="K31" s="54">
        <v>5</v>
      </c>
      <c r="L31" s="60"/>
      <c r="M31" s="279" t="s">
        <v>248</v>
      </c>
      <c r="N31" s="276"/>
      <c r="O31" s="276"/>
      <c r="P31" s="276"/>
      <c r="Q31" s="276"/>
      <c r="R31" s="60"/>
      <c r="S31" s="279" t="s">
        <v>249</v>
      </c>
      <c r="T31" s="276"/>
      <c r="U31" s="276"/>
      <c r="V31" s="276"/>
      <c r="W31" s="276"/>
      <c r="X31" s="60"/>
      <c r="Y31" s="279" t="s">
        <v>250</v>
      </c>
      <c r="Z31" s="276"/>
      <c r="AA31" s="276"/>
      <c r="AB31" s="276"/>
      <c r="AC31" s="276"/>
      <c r="AD31" s="60"/>
      <c r="AE31" s="279" t="s">
        <v>251</v>
      </c>
      <c r="AF31" s="276"/>
      <c r="AG31" s="276"/>
      <c r="AH31" s="276"/>
      <c r="AI31" s="276"/>
      <c r="AJ31" s="277"/>
      <c r="AK31" s="277"/>
      <c r="AL31" s="277"/>
      <c r="AM31" s="277"/>
      <c r="AN31" s="277"/>
      <c r="AO31" s="277"/>
      <c r="AP31" s="132" t="str">
        <f>IF(L31="○",5,IF(R31="○",15,IF(X31="○",25,IF(AD31="○",50,""))))</f>
        <v/>
      </c>
      <c r="AQ31" s="144"/>
    </row>
    <row r="32" spans="1:43" ht="33.75" customHeight="1">
      <c r="A32" s="68"/>
      <c r="B32" s="459" t="s">
        <v>409</v>
      </c>
      <c r="C32" s="460" t="s">
        <v>419</v>
      </c>
      <c r="D32" s="461"/>
      <c r="E32" s="461"/>
      <c r="F32" s="461"/>
      <c r="G32" s="461"/>
      <c r="H32" s="461"/>
      <c r="I32" s="461"/>
      <c r="J32" s="461"/>
      <c r="K32" s="54">
        <v>1</v>
      </c>
      <c r="L32" s="428"/>
      <c r="M32" s="276" t="s">
        <v>228</v>
      </c>
      <c r="N32" s="276"/>
      <c r="O32" s="276"/>
      <c r="P32" s="276"/>
      <c r="Q32" s="276"/>
      <c r="R32" s="283"/>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133"/>
      <c r="AQ32" s="145" t="str">
        <f>IF(L32=0,"",L32)</f>
        <v/>
      </c>
    </row>
    <row r="33" spans="1:65" ht="31.5" customHeight="1">
      <c r="A33" s="68"/>
      <c r="B33" s="54" t="s">
        <v>78</v>
      </c>
      <c r="C33" s="288" t="s">
        <v>472</v>
      </c>
      <c r="D33" s="289"/>
      <c r="E33" s="289"/>
      <c r="F33" s="289"/>
      <c r="G33" s="289"/>
      <c r="H33" s="289"/>
      <c r="I33" s="289"/>
      <c r="J33" s="289"/>
      <c r="K33" s="54">
        <v>2</v>
      </c>
      <c r="L33" s="428"/>
      <c r="M33" s="276" t="s">
        <v>228</v>
      </c>
      <c r="N33" s="276"/>
      <c r="O33" s="276"/>
      <c r="P33" s="276"/>
      <c r="Q33" s="276"/>
      <c r="R33" s="283"/>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132" t="str">
        <f>IF(L33=0,"",L33*2)</f>
        <v/>
      </c>
      <c r="AQ33" s="144"/>
    </row>
    <row r="34" spans="1:65" ht="21" customHeight="1">
      <c r="A34" s="68"/>
      <c r="B34" s="54" t="s">
        <v>84</v>
      </c>
      <c r="C34" s="289" t="s">
        <v>252</v>
      </c>
      <c r="D34" s="289"/>
      <c r="E34" s="289"/>
      <c r="F34" s="289"/>
      <c r="G34" s="289"/>
      <c r="H34" s="289"/>
      <c r="I34" s="289"/>
      <c r="J34" s="289"/>
      <c r="K34" s="54">
        <v>5</v>
      </c>
      <c r="L34" s="428"/>
      <c r="M34" s="276" t="s">
        <v>228</v>
      </c>
      <c r="N34" s="276"/>
      <c r="O34" s="276"/>
      <c r="P34" s="276"/>
      <c r="Q34" s="276"/>
      <c r="R34" s="283"/>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132" t="str">
        <f>IF(L34=0,"",L34*5)</f>
        <v/>
      </c>
      <c r="AQ34" s="144"/>
    </row>
    <row r="35" spans="1:65" ht="21" customHeight="1">
      <c r="A35" s="68"/>
      <c r="B35" s="54" t="s">
        <v>389</v>
      </c>
      <c r="C35" s="460" t="s">
        <v>420</v>
      </c>
      <c r="D35" s="460"/>
      <c r="E35" s="460"/>
      <c r="F35" s="460"/>
      <c r="G35" s="460"/>
      <c r="H35" s="460"/>
      <c r="I35" s="460"/>
      <c r="J35" s="460"/>
      <c r="K35" s="54">
        <v>5</v>
      </c>
      <c r="L35" s="428"/>
      <c r="M35" s="276" t="s">
        <v>228</v>
      </c>
      <c r="N35" s="276"/>
      <c r="O35" s="276"/>
      <c r="P35" s="276"/>
      <c r="Q35" s="276"/>
      <c r="R35" s="283"/>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133"/>
      <c r="AQ35" s="145" t="str">
        <f>IF(L35=0,"",L35*5)</f>
        <v/>
      </c>
    </row>
    <row r="36" spans="1:65" ht="21" customHeight="1">
      <c r="A36" s="68"/>
      <c r="B36" s="54" t="s">
        <v>86</v>
      </c>
      <c r="C36" s="275" t="s">
        <v>253</v>
      </c>
      <c r="D36" s="275"/>
      <c r="E36" s="275"/>
      <c r="F36" s="275"/>
      <c r="G36" s="275"/>
      <c r="H36" s="275"/>
      <c r="I36" s="275"/>
      <c r="J36" s="275"/>
      <c r="K36" s="54">
        <v>7</v>
      </c>
      <c r="L36" s="60"/>
      <c r="M36" s="276" t="s">
        <v>254</v>
      </c>
      <c r="N36" s="276"/>
      <c r="O36" s="276"/>
      <c r="P36" s="276"/>
      <c r="Q36" s="276"/>
      <c r="R36" s="283"/>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132" t="str">
        <f>IF(L36="○",7,"")</f>
        <v/>
      </c>
      <c r="AQ36" s="144"/>
    </row>
    <row r="37" spans="1:65" ht="33.75" customHeight="1">
      <c r="A37" s="68"/>
      <c r="B37" s="54" t="s">
        <v>88</v>
      </c>
      <c r="C37" s="278" t="s">
        <v>255</v>
      </c>
      <c r="D37" s="275"/>
      <c r="E37" s="275"/>
      <c r="F37" s="275"/>
      <c r="G37" s="275"/>
      <c r="H37" s="275"/>
      <c r="I37" s="275"/>
      <c r="J37" s="275"/>
      <c r="K37" s="54">
        <v>5</v>
      </c>
      <c r="L37" s="60"/>
      <c r="M37" s="276" t="s">
        <v>256</v>
      </c>
      <c r="N37" s="276"/>
      <c r="O37" s="276"/>
      <c r="P37" s="276"/>
      <c r="Q37" s="276"/>
      <c r="R37" s="60"/>
      <c r="S37" s="276" t="s">
        <v>257</v>
      </c>
      <c r="T37" s="276"/>
      <c r="U37" s="276"/>
      <c r="V37" s="276"/>
      <c r="W37" s="276"/>
      <c r="X37" s="60"/>
      <c r="Y37" s="276" t="s">
        <v>258</v>
      </c>
      <c r="Z37" s="276"/>
      <c r="AA37" s="276"/>
      <c r="AB37" s="276"/>
      <c r="AC37" s="276"/>
      <c r="AD37" s="277"/>
      <c r="AE37" s="277"/>
      <c r="AF37" s="277"/>
      <c r="AG37" s="277"/>
      <c r="AH37" s="277"/>
      <c r="AI37" s="277"/>
      <c r="AJ37" s="277"/>
      <c r="AK37" s="277"/>
      <c r="AL37" s="277"/>
      <c r="AM37" s="277"/>
      <c r="AN37" s="277"/>
      <c r="AO37" s="277"/>
      <c r="AP37" s="132" t="str">
        <f>IF(L37="○",5,IF(R37="○",15,IF(X37="○",25,"")))</f>
        <v/>
      </c>
      <c r="AQ37" s="144"/>
    </row>
    <row r="38" spans="1:65" ht="33.75" customHeight="1">
      <c r="A38" s="68"/>
      <c r="B38" s="54" t="s">
        <v>91</v>
      </c>
      <c r="C38" s="280" t="s">
        <v>259</v>
      </c>
      <c r="D38" s="280"/>
      <c r="E38" s="280"/>
      <c r="F38" s="280"/>
      <c r="G38" s="280"/>
      <c r="H38" s="280"/>
      <c r="I38" s="280"/>
      <c r="J38" s="280"/>
      <c r="K38" s="54">
        <v>5</v>
      </c>
      <c r="L38" s="60"/>
      <c r="M38" s="276" t="s">
        <v>260</v>
      </c>
      <c r="N38" s="276"/>
      <c r="O38" s="276"/>
      <c r="P38" s="276"/>
      <c r="Q38" s="276"/>
      <c r="R38" s="60"/>
      <c r="S38" s="276" t="s">
        <v>31</v>
      </c>
      <c r="T38" s="276"/>
      <c r="U38" s="276"/>
      <c r="V38" s="276"/>
      <c r="W38" s="276"/>
      <c r="X38" s="60"/>
      <c r="Y38" s="287" t="s">
        <v>368</v>
      </c>
      <c r="Z38" s="222"/>
      <c r="AA38" s="222"/>
      <c r="AB38" s="222"/>
      <c r="AC38" s="222"/>
      <c r="AD38" s="277"/>
      <c r="AE38" s="277"/>
      <c r="AF38" s="277"/>
      <c r="AG38" s="277"/>
      <c r="AH38" s="277"/>
      <c r="AI38" s="277"/>
      <c r="AJ38" s="277"/>
      <c r="AK38" s="277"/>
      <c r="AL38" s="277"/>
      <c r="AM38" s="277"/>
      <c r="AN38" s="277"/>
      <c r="AO38" s="277"/>
      <c r="AP38" s="132" t="str">
        <f>IF(L38="○",5,IF(R38="○",15,IF(X38="○",25,"")))</f>
        <v/>
      </c>
      <c r="AQ38" s="144"/>
    </row>
    <row r="39" spans="1:65" ht="33.75" customHeight="1">
      <c r="A39" s="68"/>
      <c r="B39" s="54" t="s">
        <v>96</v>
      </c>
      <c r="C39" s="280" t="s">
        <v>262</v>
      </c>
      <c r="D39" s="280"/>
      <c r="E39" s="280"/>
      <c r="F39" s="280"/>
      <c r="G39" s="280"/>
      <c r="H39" s="280"/>
      <c r="I39" s="280"/>
      <c r="J39" s="280"/>
      <c r="K39" s="54">
        <v>3</v>
      </c>
      <c r="L39" s="60"/>
      <c r="M39" s="279" t="s">
        <v>367</v>
      </c>
      <c r="N39" s="276"/>
      <c r="O39" s="276"/>
      <c r="P39" s="276"/>
      <c r="Q39" s="276"/>
      <c r="R39" s="60"/>
      <c r="S39" s="279" t="s">
        <v>263</v>
      </c>
      <c r="T39" s="276"/>
      <c r="U39" s="276"/>
      <c r="V39" s="276"/>
      <c r="W39" s="276"/>
      <c r="X39" s="60"/>
      <c r="Y39" s="290" t="s">
        <v>264</v>
      </c>
      <c r="Z39" s="290"/>
      <c r="AA39" s="290"/>
      <c r="AB39" s="290"/>
      <c r="AC39" s="290"/>
      <c r="AD39" s="277"/>
      <c r="AE39" s="277"/>
      <c r="AF39" s="277"/>
      <c r="AG39" s="277"/>
      <c r="AH39" s="277"/>
      <c r="AI39" s="277"/>
      <c r="AJ39" s="277"/>
      <c r="AK39" s="277"/>
      <c r="AL39" s="277"/>
      <c r="AM39" s="277"/>
      <c r="AN39" s="277"/>
      <c r="AO39" s="277"/>
      <c r="AP39" s="132" t="str">
        <f>IF(L39="○",3,IF(R39="○",9,IF(X39="○",15,"")))</f>
        <v/>
      </c>
      <c r="AQ39" s="144"/>
      <c r="AX39" s="4"/>
      <c r="AY39" s="7"/>
      <c r="AZ39" s="4"/>
      <c r="BA39" s="4"/>
      <c r="BB39" s="4"/>
      <c r="BC39" s="4"/>
    </row>
    <row r="40" spans="1:65" ht="33.75" customHeight="1">
      <c r="A40" s="68"/>
      <c r="B40" s="54" t="s">
        <v>261</v>
      </c>
      <c r="C40" s="280" t="s">
        <v>266</v>
      </c>
      <c r="D40" s="280"/>
      <c r="E40" s="280"/>
      <c r="F40" s="280"/>
      <c r="G40" s="280"/>
      <c r="H40" s="280"/>
      <c r="I40" s="280"/>
      <c r="J40" s="280"/>
      <c r="K40" s="54">
        <v>2</v>
      </c>
      <c r="L40" s="284"/>
      <c r="M40" s="285"/>
      <c r="N40" s="285"/>
      <c r="O40" s="285"/>
      <c r="P40" s="285"/>
      <c r="Q40" s="285"/>
      <c r="R40" s="285"/>
      <c r="S40" s="285"/>
      <c r="T40" s="285"/>
      <c r="U40" s="285"/>
      <c r="V40" s="285"/>
      <c r="W40" s="285"/>
      <c r="X40" s="285"/>
      <c r="Y40" s="285"/>
      <c r="Z40" s="285"/>
      <c r="AA40" s="285"/>
      <c r="AB40" s="285"/>
      <c r="AC40" s="286"/>
      <c r="AD40" s="60"/>
      <c r="AE40" s="279" t="s">
        <v>267</v>
      </c>
      <c r="AF40" s="276"/>
      <c r="AG40" s="276"/>
      <c r="AH40" s="276"/>
      <c r="AI40" s="276"/>
      <c r="AJ40" s="284"/>
      <c r="AK40" s="285"/>
      <c r="AL40" s="285"/>
      <c r="AM40" s="285"/>
      <c r="AN40" s="285"/>
      <c r="AO40" s="286"/>
      <c r="AP40" s="132" t="str">
        <f>IF(AD40="○",20,"")</f>
        <v/>
      </c>
      <c r="AQ40" s="144"/>
      <c r="AX40" s="4"/>
      <c r="AY40" s="4"/>
      <c r="AZ40" s="294"/>
      <c r="BA40" s="294"/>
      <c r="BB40" s="294"/>
      <c r="BC40" s="37"/>
      <c r="BD40" s="37"/>
      <c r="BE40" s="136"/>
      <c r="BF40" s="291"/>
      <c r="BG40" s="291"/>
      <c r="BH40" s="291"/>
      <c r="BI40" s="291"/>
      <c r="BJ40" s="291"/>
      <c r="BK40" s="291"/>
      <c r="BL40" s="291"/>
      <c r="BM40" s="58"/>
    </row>
    <row r="41" spans="1:65" ht="33.75" customHeight="1">
      <c r="A41" s="68"/>
      <c r="B41" s="27" t="s">
        <v>265</v>
      </c>
      <c r="C41" s="292" t="s">
        <v>97</v>
      </c>
      <c r="D41" s="293"/>
      <c r="E41" s="293"/>
      <c r="F41" s="293"/>
      <c r="G41" s="293"/>
      <c r="H41" s="293"/>
      <c r="I41" s="293"/>
      <c r="J41" s="293"/>
      <c r="K41" s="23" t="s">
        <v>98</v>
      </c>
      <c r="L41" s="96"/>
      <c r="M41" s="217" t="s">
        <v>14</v>
      </c>
      <c r="N41" s="217"/>
      <c r="O41" s="217"/>
      <c r="P41" s="217"/>
      <c r="Q41" s="232"/>
      <c r="R41" s="200" t="s">
        <v>100</v>
      </c>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2"/>
      <c r="AP41" s="137"/>
      <c r="AQ41" s="145"/>
      <c r="AX41" s="4"/>
      <c r="AY41" s="7"/>
      <c r="AZ41" s="4"/>
      <c r="BA41" s="4"/>
      <c r="BB41" s="4"/>
      <c r="BC41" s="4"/>
    </row>
    <row r="42" spans="1:65" ht="24" customHeight="1">
      <c r="B42" s="276" t="s">
        <v>268</v>
      </c>
      <c r="C42" s="276"/>
      <c r="D42" s="276"/>
      <c r="E42" s="276"/>
      <c r="F42" s="276"/>
      <c r="G42" s="276"/>
      <c r="H42" s="276"/>
      <c r="I42" s="276"/>
      <c r="J42" s="276"/>
      <c r="K42" s="276" t="s">
        <v>269</v>
      </c>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132" t="str">
        <f>IF(SUM(AP16:AQ41)=0,"",SUM(AP16:AQ41))</f>
        <v/>
      </c>
      <c r="AQ42" s="145" t="str">
        <f>IF(SUM(AQ16:AR41)=0,"",SUM(AQ16:AR41))</f>
        <v/>
      </c>
      <c r="AX42" s="7"/>
      <c r="AY42" s="7"/>
      <c r="AZ42" s="4"/>
      <c r="BA42" s="4"/>
      <c r="BB42" s="4"/>
      <c r="BC42" s="4"/>
    </row>
    <row r="43" spans="1:65" ht="6.75" customHeight="1">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129"/>
      <c r="AQ43" s="129"/>
      <c r="AX43" s="4"/>
      <c r="AY43" s="7"/>
      <c r="AZ43" s="4"/>
      <c r="BA43" s="4"/>
      <c r="BB43" s="4"/>
      <c r="BC43" s="4"/>
    </row>
    <row r="44" spans="1:65" ht="13.5" customHeight="1">
      <c r="B44" s="67"/>
      <c r="C44" s="67"/>
      <c r="D44" s="15"/>
      <c r="E44" s="57" t="s">
        <v>103</v>
      </c>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129"/>
      <c r="AQ44" s="129"/>
      <c r="AX44" s="7"/>
      <c r="AY44" s="7"/>
      <c r="AZ44" s="4"/>
      <c r="BA44" s="4"/>
      <c r="BB44" s="4"/>
      <c r="BC44" s="4"/>
    </row>
    <row r="45" spans="1:65" ht="13.5" customHeight="1">
      <c r="B45" s="67"/>
      <c r="C45" s="67"/>
      <c r="D45" s="29"/>
      <c r="E45" s="57" t="s">
        <v>369</v>
      </c>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129"/>
      <c r="AQ45" s="129"/>
      <c r="AX45" s="7"/>
      <c r="AY45" s="7"/>
      <c r="AZ45" s="4"/>
      <c r="BA45" s="4"/>
      <c r="BB45" s="4"/>
      <c r="BC45" s="4"/>
    </row>
    <row r="46" spans="1:65" ht="17.25" customHeight="1">
      <c r="B46" s="67"/>
      <c r="C46" s="67"/>
      <c r="D46" s="67" t="s">
        <v>371</v>
      </c>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129"/>
      <c r="AQ46" s="129"/>
    </row>
    <row r="47" spans="1:65" ht="17.25" customHeight="1">
      <c r="B47" s="67"/>
      <c r="C47" s="67"/>
      <c r="D47" s="67" t="s">
        <v>372</v>
      </c>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129"/>
      <c r="AQ47" s="129"/>
    </row>
    <row r="48" spans="1:65" ht="17.25" customHeight="1">
      <c r="B48" s="67"/>
      <c r="C48" s="67"/>
      <c r="D48" s="67"/>
      <c r="E48" s="67"/>
      <c r="F48" s="57" t="s">
        <v>382</v>
      </c>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129"/>
      <c r="AQ48" s="129"/>
    </row>
    <row r="49" spans="2:43" ht="17.25" customHeight="1">
      <c r="B49" s="67"/>
      <c r="C49" s="67"/>
      <c r="D49" s="67"/>
      <c r="E49" s="67"/>
      <c r="F49" s="57" t="s">
        <v>383</v>
      </c>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129"/>
      <c r="AQ49" s="129"/>
    </row>
    <row r="50" spans="2:43" ht="17.25" customHeight="1">
      <c r="B50" s="67"/>
      <c r="C50" s="67"/>
      <c r="D50" s="67"/>
      <c r="E50" s="67"/>
      <c r="F50" s="57" t="s">
        <v>376</v>
      </c>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129"/>
      <c r="AQ50" s="129"/>
    </row>
    <row r="51" spans="2:43" ht="17.25" customHeight="1">
      <c r="B51" s="67"/>
      <c r="C51" s="67"/>
      <c r="D51" s="67" t="s">
        <v>270</v>
      </c>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129"/>
      <c r="AQ51" s="129"/>
    </row>
    <row r="52" spans="2:43" ht="19.5" customHeight="1">
      <c r="B52" s="67"/>
      <c r="C52" s="67"/>
      <c r="D52" s="57" t="s">
        <v>271</v>
      </c>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129"/>
      <c r="AQ52" s="129"/>
    </row>
    <row r="53" spans="2:43" ht="21" customHeight="1">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row>
    <row r="54" spans="2:43" ht="21" customHeight="1"/>
    <row r="55" spans="2:43" ht="21" customHeight="1"/>
    <row r="56" spans="2:43" ht="21" customHeight="1"/>
    <row r="57" spans="2:43" ht="21" customHeight="1"/>
    <row r="58" spans="2:43" ht="21" customHeight="1"/>
    <row r="59" spans="2:43" ht="21" customHeight="1"/>
    <row r="60" spans="2:43" ht="21" customHeight="1"/>
    <row r="61" spans="2:43" ht="21" customHeight="1"/>
    <row r="62" spans="2:43" ht="21" customHeight="1"/>
    <row r="63" spans="2:43" ht="21" customHeight="1"/>
  </sheetData>
  <mergeCells count="139">
    <mergeCell ref="M32:Q32"/>
    <mergeCell ref="R32:AO32"/>
    <mergeCell ref="AD11:AI15"/>
    <mergeCell ref="AJ11:AO15"/>
    <mergeCell ref="C32:J32"/>
    <mergeCell ref="C31:J31"/>
    <mergeCell ref="M31:Q31"/>
    <mergeCell ref="S31:W31"/>
    <mergeCell ref="Y31:AC31"/>
    <mergeCell ref="AE31:AI31"/>
    <mergeCell ref="AJ31:AO31"/>
    <mergeCell ref="C30:J30"/>
    <mergeCell ref="M30:Q30"/>
    <mergeCell ref="S30:W30"/>
    <mergeCell ref="Y30:AC30"/>
    <mergeCell ref="AD30:AO30"/>
    <mergeCell ref="C29:J29"/>
    <mergeCell ref="M29:Q29"/>
    <mergeCell ref="S29:W29"/>
    <mergeCell ref="AK22:AO22"/>
    <mergeCell ref="Y29:AC29"/>
    <mergeCell ref="AE29:AI29"/>
    <mergeCell ref="AK29:AO29"/>
    <mergeCell ref="C28:J28"/>
    <mergeCell ref="AP16:AP17"/>
    <mergeCell ref="AQ16:AQ17"/>
    <mergeCell ref="B16:B17"/>
    <mergeCell ref="C16:J17"/>
    <mergeCell ref="M16:Q17"/>
    <mergeCell ref="S16:W17"/>
    <mergeCell ref="Y16:AC17"/>
    <mergeCell ref="B11:B15"/>
    <mergeCell ref="C11:J15"/>
    <mergeCell ref="K11:K15"/>
    <mergeCell ref="L11:Q15"/>
    <mergeCell ref="R11:W15"/>
    <mergeCell ref="X11:AC15"/>
    <mergeCell ref="AD16:AO17"/>
    <mergeCell ref="X16:X17"/>
    <mergeCell ref="L16:L17"/>
    <mergeCell ref="R16:R17"/>
    <mergeCell ref="BF40:BL40"/>
    <mergeCell ref="C41:J41"/>
    <mergeCell ref="M41:Q41"/>
    <mergeCell ref="R41:AO41"/>
    <mergeCell ref="B42:J42"/>
    <mergeCell ref="K42:AO42"/>
    <mergeCell ref="C40:J40"/>
    <mergeCell ref="L40:AC40"/>
    <mergeCell ref="AE40:AI40"/>
    <mergeCell ref="AJ40:AO40"/>
    <mergeCell ref="AZ40:BB40"/>
    <mergeCell ref="C39:J39"/>
    <mergeCell ref="M39:Q39"/>
    <mergeCell ref="S39:W39"/>
    <mergeCell ref="Y39:AC39"/>
    <mergeCell ref="AD39:AO39"/>
    <mergeCell ref="C38:J38"/>
    <mergeCell ref="M38:Q38"/>
    <mergeCell ref="S38:W38"/>
    <mergeCell ref="Y38:AC38"/>
    <mergeCell ref="AD38:AO38"/>
    <mergeCell ref="C36:J36"/>
    <mergeCell ref="M36:Q36"/>
    <mergeCell ref="R36:AO36"/>
    <mergeCell ref="C37:J37"/>
    <mergeCell ref="M37:Q37"/>
    <mergeCell ref="S37:W37"/>
    <mergeCell ref="Y37:AC37"/>
    <mergeCell ref="AD37:AO37"/>
    <mergeCell ref="C33:J33"/>
    <mergeCell ref="M33:Q33"/>
    <mergeCell ref="R33:AO33"/>
    <mergeCell ref="C34:J34"/>
    <mergeCell ref="M34:Q34"/>
    <mergeCell ref="R34:AO34"/>
    <mergeCell ref="C35:J35"/>
    <mergeCell ref="M35:Q35"/>
    <mergeCell ref="R35:AO35"/>
    <mergeCell ref="C27:J27"/>
    <mergeCell ref="M27:Q27"/>
    <mergeCell ref="S27:W27"/>
    <mergeCell ref="Y27:AC27"/>
    <mergeCell ref="AE27:AI27"/>
    <mergeCell ref="AK27:AO27"/>
    <mergeCell ref="M28:Q28"/>
    <mergeCell ref="R28:AO28"/>
    <mergeCell ref="C26:J26"/>
    <mergeCell ref="M26:Q26"/>
    <mergeCell ref="S26:W26"/>
    <mergeCell ref="Y26:AC26"/>
    <mergeCell ref="AD26:AO26"/>
    <mergeCell ref="C24:J24"/>
    <mergeCell ref="M24:Q24"/>
    <mergeCell ref="S24:W24"/>
    <mergeCell ref="X24:AO24"/>
    <mergeCell ref="C25:J25"/>
    <mergeCell ref="M25:Q25"/>
    <mergeCell ref="S25:W25"/>
    <mergeCell ref="Y25:AC25"/>
    <mergeCell ref="AD25:AO25"/>
    <mergeCell ref="C23:J23"/>
    <mergeCell ref="M23:Q23"/>
    <mergeCell ref="S23:W23"/>
    <mergeCell ref="Y23:AC23"/>
    <mergeCell ref="AD23:AO23"/>
    <mergeCell ref="C21:J21"/>
    <mergeCell ref="M21:Q21"/>
    <mergeCell ref="R21:AO21"/>
    <mergeCell ref="C22:J22"/>
    <mergeCell ref="M22:Q22"/>
    <mergeCell ref="S22:W22"/>
    <mergeCell ref="Y22:AC22"/>
    <mergeCell ref="AE22:AI22"/>
    <mergeCell ref="C20:J20"/>
    <mergeCell ref="M20:Q20"/>
    <mergeCell ref="S20:W20"/>
    <mergeCell ref="Y20:AC20"/>
    <mergeCell ref="AD20:AO20"/>
    <mergeCell ref="C18:J18"/>
    <mergeCell ref="M18:Q18"/>
    <mergeCell ref="S18:W18"/>
    <mergeCell ref="X18:AO18"/>
    <mergeCell ref="C19:J19"/>
    <mergeCell ref="M19:Q19"/>
    <mergeCell ref="S19:W19"/>
    <mergeCell ref="Y19:AC19"/>
    <mergeCell ref="AD19:AO19"/>
    <mergeCell ref="B8:AQ8"/>
    <mergeCell ref="AP11:AQ14"/>
    <mergeCell ref="AG3:AQ3"/>
    <mergeCell ref="C4:R4"/>
    <mergeCell ref="AC4:AE4"/>
    <mergeCell ref="AF4:AQ4"/>
    <mergeCell ref="C5:R5"/>
    <mergeCell ref="AC5:AE7"/>
    <mergeCell ref="AF5:AQ5"/>
    <mergeCell ref="AF6:AQ6"/>
    <mergeCell ref="AF7:AQ7"/>
  </mergeCells>
  <phoneticPr fontId="2"/>
  <pageMargins left="0.31496062992125984" right="0.31496062992125984" top="0.35433070866141736" bottom="0.35433070866141736" header="0.31496062992125984" footer="0.31496062992125984"/>
  <pageSetup paperSize="9" scale="71" orientation="portrait" verticalDpi="0" r:id="rId1"/>
  <colBreaks count="1" manualBreakCount="1">
    <brk id="4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46"/>
  <sheetViews>
    <sheetView workbookViewId="0">
      <selection activeCell="E10" sqref="E10"/>
    </sheetView>
  </sheetViews>
  <sheetFormatPr defaultColWidth="3.125" defaultRowHeight="18.75"/>
  <cols>
    <col min="1" max="1" width="3.625" style="4" customWidth="1"/>
    <col min="2" max="2" width="5.375" style="4" customWidth="1"/>
    <col min="3" max="3" width="7.125" style="4" customWidth="1"/>
    <col min="4" max="4" width="8.375" style="4" customWidth="1"/>
    <col min="5" max="5" width="3.625" style="4" customWidth="1"/>
    <col min="6" max="6" width="3.125" style="4"/>
    <col min="7" max="7" width="12.875" style="4" customWidth="1"/>
    <col min="8" max="8" width="3.125" style="4"/>
    <col min="9" max="9" width="13.375" style="4" customWidth="1"/>
    <col min="10" max="10" width="3.125" style="4"/>
    <col min="11" max="11" width="15.25" style="4" customWidth="1"/>
    <col min="12" max="12" width="3.125" style="4"/>
    <col min="13" max="13" width="3.875" style="4" customWidth="1"/>
    <col min="14" max="14" width="2.5" style="4" customWidth="1"/>
    <col min="15" max="15" width="10.125" style="4" customWidth="1"/>
    <col min="16" max="16" width="3.125" style="4"/>
    <col min="17" max="17" width="9.5" style="4" customWidth="1"/>
    <col min="18" max="18" width="9.125" style="4" customWidth="1"/>
    <col min="19" max="19" width="2.5" style="4" customWidth="1"/>
    <col min="20" max="16384" width="3.125" style="4"/>
  </cols>
  <sheetData>
    <row r="1" spans="1:21">
      <c r="A1" s="1" t="s">
        <v>384</v>
      </c>
    </row>
    <row r="2" spans="1:21" ht="18" customHeight="1">
      <c r="A2" s="1"/>
      <c r="B2" s="2"/>
      <c r="C2" s="2"/>
      <c r="D2"/>
      <c r="E2" s="3"/>
      <c r="F2"/>
      <c r="G2"/>
      <c r="H2"/>
      <c r="I2"/>
      <c r="J2"/>
      <c r="K2"/>
      <c r="L2"/>
      <c r="M2"/>
      <c r="N2"/>
      <c r="O2" s="253" t="s">
        <v>121</v>
      </c>
      <c r="P2" s="253"/>
      <c r="Q2" s="253"/>
      <c r="R2" s="253"/>
      <c r="S2"/>
      <c r="T2"/>
    </row>
    <row r="3" spans="1:21" ht="13.7" customHeight="1">
      <c r="G3" s="46"/>
      <c r="L3" s="245" t="s">
        <v>3</v>
      </c>
      <c r="M3" s="367"/>
      <c r="N3" s="246"/>
      <c r="O3" s="367"/>
      <c r="P3" s="367"/>
      <c r="Q3" s="367"/>
      <c r="R3" s="246"/>
    </row>
    <row r="4" spans="1:21" ht="13.7" customHeight="1">
      <c r="A4" s="7"/>
      <c r="B4" s="167" t="s">
        <v>2</v>
      </c>
      <c r="C4" s="167"/>
      <c r="D4" s="167"/>
      <c r="E4" s="167"/>
      <c r="F4" s="167"/>
      <c r="G4" s="167"/>
      <c r="L4" s="245" t="s">
        <v>5</v>
      </c>
      <c r="M4" s="367"/>
      <c r="N4" s="246"/>
      <c r="O4" s="368" t="s">
        <v>122</v>
      </c>
      <c r="P4" s="369"/>
      <c r="Q4" s="369"/>
      <c r="R4" s="370"/>
      <c r="S4" s="47"/>
    </row>
    <row r="5" spans="1:21" ht="15.95" customHeight="1">
      <c r="B5" s="233" t="s">
        <v>4</v>
      </c>
      <c r="C5" s="233"/>
      <c r="D5" s="233"/>
      <c r="E5" s="48"/>
      <c r="F5" s="48"/>
      <c r="G5" s="48"/>
      <c r="L5" s="245"/>
      <c r="M5" s="367"/>
      <c r="N5" s="246"/>
      <c r="O5" s="368" t="s">
        <v>123</v>
      </c>
      <c r="P5" s="369"/>
      <c r="Q5" s="369"/>
      <c r="R5" s="370"/>
    </row>
    <row r="6" spans="1:21" ht="13.7" customHeight="1">
      <c r="L6" s="245"/>
      <c r="M6" s="367"/>
      <c r="N6" s="246"/>
      <c r="O6" s="368" t="s">
        <v>124</v>
      </c>
      <c r="P6" s="369"/>
      <c r="Q6" s="369"/>
      <c r="R6" s="370"/>
    </row>
    <row r="7" spans="1:21" ht="24.75" customHeight="1">
      <c r="A7" s="185" t="s">
        <v>125</v>
      </c>
      <c r="B7" s="185"/>
      <c r="C7" s="185"/>
      <c r="D7" s="185"/>
      <c r="E7" s="185"/>
      <c r="F7" s="185"/>
      <c r="G7" s="185"/>
      <c r="H7" s="185"/>
      <c r="I7" s="185"/>
      <c r="J7" s="185"/>
      <c r="K7" s="185"/>
      <c r="L7" s="185"/>
      <c r="M7" s="185"/>
      <c r="N7" s="185"/>
      <c r="O7" s="185"/>
      <c r="P7" s="185"/>
      <c r="Q7" s="185"/>
      <c r="R7" s="185"/>
    </row>
    <row r="8" spans="1:21" ht="18.75" customHeight="1">
      <c r="A8" s="49" t="s">
        <v>401</v>
      </c>
      <c r="B8" s="10"/>
      <c r="C8" s="10"/>
    </row>
    <row r="9" spans="1:21" ht="69.95" customHeight="1">
      <c r="A9" s="11"/>
      <c r="B9" s="162" t="s">
        <v>9</v>
      </c>
      <c r="C9" s="162"/>
      <c r="D9" s="162"/>
      <c r="E9" s="50" t="s">
        <v>10</v>
      </c>
      <c r="F9" s="366" t="s">
        <v>11</v>
      </c>
      <c r="G9" s="366"/>
      <c r="H9" s="366" t="s">
        <v>126</v>
      </c>
      <c r="I9" s="366"/>
      <c r="J9" s="366" t="s">
        <v>127</v>
      </c>
      <c r="K9" s="366"/>
      <c r="L9" s="366" t="s">
        <v>128</v>
      </c>
      <c r="M9" s="366"/>
      <c r="N9" s="366"/>
      <c r="O9" s="366"/>
      <c r="P9" s="366" t="s">
        <v>129</v>
      </c>
      <c r="Q9" s="366"/>
      <c r="R9" s="11" t="s">
        <v>130</v>
      </c>
    </row>
    <row r="10" spans="1:21" ht="33" customHeight="1">
      <c r="A10" s="11" t="s">
        <v>131</v>
      </c>
      <c r="B10" s="160" t="s">
        <v>132</v>
      </c>
      <c r="C10" s="160"/>
      <c r="D10" s="160"/>
      <c r="E10" s="11">
        <v>4</v>
      </c>
      <c r="F10" s="224"/>
      <c r="G10" s="225"/>
      <c r="H10" s="15"/>
      <c r="I10" s="11" t="s">
        <v>133</v>
      </c>
      <c r="J10" s="15"/>
      <c r="K10" s="11" t="s">
        <v>134</v>
      </c>
      <c r="L10" s="161"/>
      <c r="M10" s="161"/>
      <c r="N10" s="161"/>
      <c r="O10" s="161"/>
      <c r="P10" s="162"/>
      <c r="Q10" s="162"/>
      <c r="R10" s="13" t="str">
        <f>IF(H10="○",8,IF(J10="○",12,""))</f>
        <v/>
      </c>
    </row>
    <row r="11" spans="1:21" ht="35.450000000000003" customHeight="1">
      <c r="A11" s="11" t="s">
        <v>135</v>
      </c>
      <c r="B11" s="254" t="s">
        <v>136</v>
      </c>
      <c r="C11" s="254"/>
      <c r="D11" s="254"/>
      <c r="E11" s="11">
        <v>5</v>
      </c>
      <c r="F11" s="15"/>
      <c r="G11" s="16" t="s">
        <v>137</v>
      </c>
      <c r="H11" s="15"/>
      <c r="I11" s="16" t="s">
        <v>138</v>
      </c>
      <c r="J11" s="15"/>
      <c r="K11" s="16" t="s">
        <v>139</v>
      </c>
      <c r="L11" s="15"/>
      <c r="M11" s="363" t="s">
        <v>140</v>
      </c>
      <c r="N11" s="364"/>
      <c r="O11" s="365"/>
      <c r="P11" s="162"/>
      <c r="Q11" s="162"/>
      <c r="R11" s="13" t="str">
        <f>IF(F11="○",5,IF(H11="○",10,IF(J11="○",15,IF(L11="○",25,""))))</f>
        <v/>
      </c>
      <c r="U11" s="7"/>
    </row>
    <row r="12" spans="1:21" ht="35.450000000000003" customHeight="1">
      <c r="A12" s="27" t="s">
        <v>141</v>
      </c>
      <c r="B12" s="358" t="s">
        <v>142</v>
      </c>
      <c r="C12" s="358"/>
      <c r="D12" s="358"/>
      <c r="E12" s="51">
        <v>5</v>
      </c>
      <c r="F12" s="52"/>
      <c r="G12" s="51" t="s">
        <v>143</v>
      </c>
      <c r="H12" s="52"/>
      <c r="I12" s="51" t="s">
        <v>144</v>
      </c>
      <c r="J12" s="52"/>
      <c r="K12" s="53" t="s">
        <v>145</v>
      </c>
      <c r="L12" s="52"/>
      <c r="M12" s="359" t="s">
        <v>146</v>
      </c>
      <c r="N12" s="360"/>
      <c r="O12" s="361"/>
      <c r="P12" s="362"/>
      <c r="Q12" s="362"/>
      <c r="R12" s="13" t="str">
        <f>IF(F12="○",5,IF(H12="○",10,IF(J12="○",15,IF(L12="○",25,""))))</f>
        <v/>
      </c>
      <c r="U12" s="7"/>
    </row>
    <row r="13" spans="1:21" ht="35.450000000000003" customHeight="1">
      <c r="A13" s="27" t="s">
        <v>147</v>
      </c>
      <c r="B13" s="199" t="s">
        <v>148</v>
      </c>
      <c r="C13" s="199"/>
      <c r="D13" s="199"/>
      <c r="E13" s="54">
        <v>2</v>
      </c>
      <c r="F13" s="55"/>
      <c r="G13" s="56" t="s">
        <v>149</v>
      </c>
      <c r="H13" s="55"/>
      <c r="I13" s="56" t="s">
        <v>150</v>
      </c>
      <c r="J13" s="55"/>
      <c r="K13" s="56" t="s">
        <v>151</v>
      </c>
      <c r="L13" s="55"/>
      <c r="M13" s="266" t="s">
        <v>152</v>
      </c>
      <c r="N13" s="350"/>
      <c r="O13" s="267"/>
      <c r="P13" s="342"/>
      <c r="Q13" s="342"/>
      <c r="R13" s="13" t="str">
        <f>IF(F13="○",2,IF(H13="○",4,IF(J13="○",6,IF(L13="○",10,""))))</f>
        <v/>
      </c>
      <c r="U13" s="7"/>
    </row>
    <row r="14" spans="1:21" ht="27.75" customHeight="1">
      <c r="A14" s="203" t="s">
        <v>101</v>
      </c>
      <c r="B14" s="203"/>
      <c r="C14" s="203"/>
      <c r="D14" s="203"/>
      <c r="E14" s="204" t="s">
        <v>153</v>
      </c>
      <c r="F14" s="205"/>
      <c r="G14" s="205"/>
      <c r="H14" s="205"/>
      <c r="I14" s="205"/>
      <c r="J14" s="205"/>
      <c r="K14" s="205"/>
      <c r="L14" s="205"/>
      <c r="M14" s="205"/>
      <c r="N14" s="205"/>
      <c r="O14" s="205"/>
      <c r="P14" s="205"/>
      <c r="Q14" s="206"/>
      <c r="R14" s="13" t="str">
        <f>IF(SUM(R10:R13)=0,"",SUM(R10:R13))</f>
        <v/>
      </c>
    </row>
    <row r="15" spans="1:21" ht="21.2" customHeight="1">
      <c r="A15" s="41"/>
      <c r="B15" s="57" t="s">
        <v>154</v>
      </c>
      <c r="C15" s="41"/>
      <c r="D15" s="42"/>
      <c r="E15" s="41"/>
      <c r="F15" s="41"/>
      <c r="G15" s="41"/>
      <c r="H15" s="41"/>
      <c r="I15" s="41"/>
      <c r="J15" s="41"/>
      <c r="K15" s="41"/>
      <c r="L15" s="41"/>
      <c r="M15" s="41"/>
      <c r="N15" s="41"/>
      <c r="O15" s="41"/>
      <c r="P15" s="41"/>
      <c r="Q15" s="41"/>
      <c r="R15" s="58"/>
    </row>
    <row r="16" spans="1:21" ht="21.2" customHeight="1">
      <c r="A16" s="41"/>
      <c r="B16" s="57" t="s">
        <v>155</v>
      </c>
      <c r="C16" s="41"/>
      <c r="D16" s="42"/>
      <c r="E16" s="41"/>
      <c r="F16" s="41"/>
      <c r="G16" s="41"/>
      <c r="H16" s="41"/>
      <c r="I16" s="41"/>
      <c r="J16" s="41"/>
      <c r="K16" s="41"/>
      <c r="L16" s="41"/>
      <c r="M16" s="41"/>
      <c r="N16" s="41"/>
      <c r="O16" s="41"/>
      <c r="P16" s="41"/>
      <c r="Q16" s="41"/>
      <c r="R16" s="58"/>
    </row>
    <row r="17" spans="1:33" ht="42" customHeight="1">
      <c r="A17" s="356" t="s">
        <v>402</v>
      </c>
      <c r="B17" s="356"/>
      <c r="C17" s="356"/>
      <c r="D17" s="356"/>
      <c r="E17" s="356"/>
      <c r="F17" s="356"/>
      <c r="G17" s="356"/>
      <c r="H17" s="356"/>
      <c r="I17" s="356"/>
      <c r="J17" s="356"/>
      <c r="K17" s="356"/>
      <c r="L17" s="356"/>
      <c r="M17" s="356"/>
      <c r="N17" s="356"/>
      <c r="O17" s="356"/>
      <c r="P17" s="356"/>
      <c r="Q17" s="356"/>
      <c r="R17" s="356"/>
    </row>
    <row r="18" spans="1:33" ht="69.95" customHeight="1">
      <c r="A18" s="27"/>
      <c r="B18" s="342" t="s">
        <v>9</v>
      </c>
      <c r="C18" s="342"/>
      <c r="D18" s="342"/>
      <c r="E18" s="59" t="s">
        <v>156</v>
      </c>
      <c r="F18" s="357" t="s">
        <v>157</v>
      </c>
      <c r="G18" s="357"/>
      <c r="H18" s="357" t="s">
        <v>126</v>
      </c>
      <c r="I18" s="357"/>
      <c r="J18" s="357" t="s">
        <v>127</v>
      </c>
      <c r="K18" s="357"/>
      <c r="L18" s="357" t="s">
        <v>128</v>
      </c>
      <c r="M18" s="357"/>
      <c r="N18" s="357"/>
      <c r="O18" s="357"/>
      <c r="P18" s="357" t="s">
        <v>129</v>
      </c>
      <c r="Q18" s="357"/>
      <c r="R18" s="27" t="s">
        <v>158</v>
      </c>
      <c r="S18" s="41"/>
      <c r="T18" s="41"/>
    </row>
    <row r="19" spans="1:33" ht="27" customHeight="1">
      <c r="A19" s="27" t="s">
        <v>159</v>
      </c>
      <c r="B19" s="349" t="s">
        <v>160</v>
      </c>
      <c r="C19" s="349"/>
      <c r="D19" s="349"/>
      <c r="E19" s="27">
        <v>2</v>
      </c>
      <c r="F19" s="60"/>
      <c r="G19" s="61" t="s">
        <v>161</v>
      </c>
      <c r="H19" s="60"/>
      <c r="I19" s="61">
        <v>3</v>
      </c>
      <c r="J19" s="60"/>
      <c r="K19" s="61">
        <v>4</v>
      </c>
      <c r="L19" s="60"/>
      <c r="M19" s="351" t="s">
        <v>162</v>
      </c>
      <c r="N19" s="352"/>
      <c r="O19" s="353"/>
      <c r="P19" s="342"/>
      <c r="Q19" s="342"/>
      <c r="R19" s="13" t="str">
        <f>IF(F19="○",2,IF(H19="○",4,IF(J19="○",6,IF(L19="○",10,""))))</f>
        <v/>
      </c>
      <c r="S19" s="41"/>
      <c r="T19" s="41"/>
      <c r="U19" s="7"/>
    </row>
    <row r="20" spans="1:33" ht="27" customHeight="1">
      <c r="A20" s="27" t="s">
        <v>163</v>
      </c>
      <c r="B20" s="349" t="s">
        <v>164</v>
      </c>
      <c r="C20" s="349"/>
      <c r="D20" s="349"/>
      <c r="E20" s="27">
        <v>2</v>
      </c>
      <c r="F20" s="60"/>
      <c r="G20" s="61" t="s">
        <v>165</v>
      </c>
      <c r="H20" s="60"/>
      <c r="I20" s="61" t="s">
        <v>35</v>
      </c>
      <c r="J20" s="60"/>
      <c r="K20" s="61" t="s">
        <v>166</v>
      </c>
      <c r="L20" s="339"/>
      <c r="M20" s="341"/>
      <c r="N20" s="341"/>
      <c r="O20" s="340"/>
      <c r="P20" s="342"/>
      <c r="Q20" s="342"/>
      <c r="R20" s="13" t="str">
        <f>IF(F20="○",2,IF(H20="○",4,IF(J20="○",6,"")))</f>
        <v/>
      </c>
      <c r="S20" s="41"/>
      <c r="T20" s="41"/>
      <c r="U20" s="7"/>
    </row>
    <row r="21" spans="1:33" ht="27" customHeight="1">
      <c r="A21" s="27" t="s">
        <v>167</v>
      </c>
      <c r="B21" s="199" t="s">
        <v>168</v>
      </c>
      <c r="C21" s="199"/>
      <c r="D21" s="199"/>
      <c r="E21" s="23">
        <v>6</v>
      </c>
      <c r="F21" s="55"/>
      <c r="G21" s="56" t="s">
        <v>169</v>
      </c>
      <c r="H21" s="339"/>
      <c r="I21" s="340"/>
      <c r="J21" s="339"/>
      <c r="K21" s="340"/>
      <c r="L21" s="339"/>
      <c r="M21" s="341"/>
      <c r="N21" s="341"/>
      <c r="O21" s="340"/>
      <c r="P21" s="354"/>
      <c r="Q21" s="355"/>
      <c r="R21" s="13" t="str">
        <f>IF(F21="○",6,"")</f>
        <v/>
      </c>
      <c r="S21" s="41"/>
      <c r="T21" s="41"/>
      <c r="U21" s="7"/>
    </row>
    <row r="22" spans="1:33" ht="37.35" customHeight="1">
      <c r="A22" s="27" t="s">
        <v>170</v>
      </c>
      <c r="B22" s="349" t="s">
        <v>171</v>
      </c>
      <c r="C22" s="349"/>
      <c r="D22" s="349"/>
      <c r="E22" s="27">
        <v>3</v>
      </c>
      <c r="F22" s="60"/>
      <c r="G22" s="61" t="s">
        <v>172</v>
      </c>
      <c r="H22" s="60"/>
      <c r="I22" s="61" t="s">
        <v>173</v>
      </c>
      <c r="J22" s="339"/>
      <c r="K22" s="340"/>
      <c r="L22" s="60"/>
      <c r="M22" s="266" t="s">
        <v>174</v>
      </c>
      <c r="N22" s="350"/>
      <c r="O22" s="267"/>
      <c r="P22" s="342"/>
      <c r="Q22" s="342"/>
      <c r="R22" s="13" t="str">
        <f>IF(F22="○",3,IF(H22="○",6,IF(L22="○",15,"")))</f>
        <v/>
      </c>
      <c r="S22" s="41"/>
      <c r="T22" s="41"/>
      <c r="U22" s="7"/>
    </row>
    <row r="23" spans="1:33" ht="32.25" customHeight="1">
      <c r="A23" s="27" t="s">
        <v>175</v>
      </c>
      <c r="B23" s="199" t="s">
        <v>176</v>
      </c>
      <c r="C23" s="199"/>
      <c r="D23" s="199"/>
      <c r="E23" s="54">
        <v>3</v>
      </c>
      <c r="F23" s="55"/>
      <c r="G23" s="62" t="s">
        <v>177</v>
      </c>
      <c r="H23" s="55"/>
      <c r="I23" s="62" t="s">
        <v>178</v>
      </c>
      <c r="J23" s="55"/>
      <c r="K23" s="62" t="s">
        <v>179</v>
      </c>
      <c r="L23" s="339"/>
      <c r="M23" s="341"/>
      <c r="N23" s="341"/>
      <c r="O23" s="340"/>
      <c r="P23" s="342"/>
      <c r="Q23" s="342"/>
      <c r="R23" s="13" t="str">
        <f>IF(F23="○",3,IF(H23="○",6,IF(J23="○",9,"")))</f>
        <v/>
      </c>
      <c r="S23" s="41"/>
      <c r="T23" s="41"/>
      <c r="U23" s="7"/>
    </row>
    <row r="24" spans="1:33" ht="27" customHeight="1">
      <c r="A24" s="27" t="s">
        <v>180</v>
      </c>
      <c r="B24" s="199" t="s">
        <v>181</v>
      </c>
      <c r="C24" s="199"/>
      <c r="D24" s="199"/>
      <c r="E24" s="54">
        <v>15</v>
      </c>
      <c r="F24" s="55"/>
      <c r="G24" s="62" t="s">
        <v>182</v>
      </c>
      <c r="H24" s="339"/>
      <c r="I24" s="340"/>
      <c r="J24" s="339"/>
      <c r="K24" s="340"/>
      <c r="L24" s="339"/>
      <c r="M24" s="341"/>
      <c r="N24" s="341"/>
      <c r="O24" s="340"/>
      <c r="P24" s="342"/>
      <c r="Q24" s="342"/>
      <c r="R24" s="13" t="str">
        <f>IF(F24="○",15,"")</f>
        <v/>
      </c>
      <c r="S24" s="41"/>
      <c r="T24" s="41"/>
      <c r="U24" s="7"/>
    </row>
    <row r="25" spans="1:33" ht="36.75" customHeight="1">
      <c r="A25" s="27" t="s">
        <v>183</v>
      </c>
      <c r="B25" s="199" t="s">
        <v>184</v>
      </c>
      <c r="C25" s="199"/>
      <c r="D25" s="199"/>
      <c r="E25" s="54">
        <v>4</v>
      </c>
      <c r="F25" s="347"/>
      <c r="G25" s="348"/>
      <c r="H25" s="347"/>
      <c r="I25" s="348"/>
      <c r="J25" s="55"/>
      <c r="K25" s="56" t="s">
        <v>185</v>
      </c>
      <c r="L25" s="55"/>
      <c r="M25" s="257" t="s">
        <v>375</v>
      </c>
      <c r="N25" s="258"/>
      <c r="O25" s="343"/>
      <c r="P25" s="342"/>
      <c r="Q25" s="342"/>
      <c r="R25" s="13" t="str">
        <f>IF(J25="○",12,IF(L25="○",20,""))</f>
        <v/>
      </c>
      <c r="S25" s="41"/>
      <c r="T25" s="41"/>
      <c r="U25" s="7"/>
    </row>
    <row r="26" spans="1:33" ht="30.2" customHeight="1">
      <c r="A26" s="27" t="s">
        <v>186</v>
      </c>
      <c r="B26" s="199" t="s">
        <v>187</v>
      </c>
      <c r="C26" s="199"/>
      <c r="D26" s="199"/>
      <c r="E26" s="54">
        <v>20</v>
      </c>
      <c r="F26" s="55"/>
      <c r="G26" s="56" t="s">
        <v>189</v>
      </c>
      <c r="H26" s="339"/>
      <c r="I26" s="340"/>
      <c r="J26" s="339"/>
      <c r="K26" s="340"/>
      <c r="L26" s="339"/>
      <c r="M26" s="341"/>
      <c r="N26" s="341"/>
      <c r="O26" s="340"/>
      <c r="P26" s="342"/>
      <c r="Q26" s="342"/>
      <c r="R26" s="13" t="str">
        <f>IF(F26="○",20,"")</f>
        <v/>
      </c>
      <c r="S26" s="41"/>
      <c r="T26" s="41"/>
      <c r="U26" s="7"/>
      <c r="AG26"/>
    </row>
    <row r="27" spans="1:33" ht="30.2" customHeight="1">
      <c r="A27" s="27" t="s">
        <v>190</v>
      </c>
      <c r="B27" s="199" t="s">
        <v>191</v>
      </c>
      <c r="C27" s="199"/>
      <c r="D27" s="199"/>
      <c r="E27" s="54">
        <v>3</v>
      </c>
      <c r="F27" s="55"/>
      <c r="G27" s="63" t="s">
        <v>192</v>
      </c>
      <c r="H27" s="60"/>
      <c r="I27" s="63" t="s">
        <v>193</v>
      </c>
      <c r="J27" s="339"/>
      <c r="K27" s="340"/>
      <c r="L27" s="339"/>
      <c r="M27" s="341"/>
      <c r="N27" s="341"/>
      <c r="O27" s="340"/>
      <c r="P27" s="342"/>
      <c r="Q27" s="342"/>
      <c r="R27" s="13" t="str">
        <f>IF(F27="○",3,IF(H27="○",6,""))</f>
        <v/>
      </c>
      <c r="S27" s="41"/>
      <c r="T27" s="41"/>
      <c r="U27" s="7"/>
    </row>
    <row r="28" spans="1:33" ht="27" customHeight="1">
      <c r="A28" s="27" t="s">
        <v>194</v>
      </c>
      <c r="B28" s="199" t="s">
        <v>195</v>
      </c>
      <c r="C28" s="199"/>
      <c r="D28" s="199"/>
      <c r="E28" s="54">
        <v>1</v>
      </c>
      <c r="F28" s="64"/>
      <c r="G28" s="56" t="s">
        <v>196</v>
      </c>
      <c r="H28" s="64"/>
      <c r="I28" s="65" t="s">
        <v>197</v>
      </c>
      <c r="J28" s="64"/>
      <c r="K28" s="65" t="s">
        <v>198</v>
      </c>
      <c r="L28" s="339"/>
      <c r="M28" s="341"/>
      <c r="N28" s="341"/>
      <c r="O28" s="340"/>
      <c r="P28" s="342"/>
      <c r="Q28" s="342"/>
      <c r="R28" s="13" t="str">
        <f>IF(F28+H28+J28=0,"",F28*1+H28*2+J28*3)</f>
        <v/>
      </c>
      <c r="S28" s="41"/>
      <c r="T28" s="41"/>
    </row>
    <row r="29" spans="1:33" ht="27" customHeight="1">
      <c r="A29" s="27" t="s">
        <v>451</v>
      </c>
      <c r="B29" s="257" t="s">
        <v>324</v>
      </c>
      <c r="C29" s="258"/>
      <c r="D29" s="343"/>
      <c r="E29" s="54" t="s">
        <v>452</v>
      </c>
      <c r="F29" s="146"/>
      <c r="G29" s="147" t="s">
        <v>453</v>
      </c>
      <c r="H29" s="344" t="s">
        <v>454</v>
      </c>
      <c r="I29" s="345"/>
      <c r="J29" s="345"/>
      <c r="K29" s="345"/>
      <c r="L29" s="345"/>
      <c r="M29" s="345"/>
      <c r="N29" s="345"/>
      <c r="O29" s="345"/>
      <c r="P29" s="345"/>
      <c r="Q29" s="346"/>
      <c r="R29" s="13"/>
      <c r="S29" s="41"/>
      <c r="T29" s="41"/>
    </row>
    <row r="30" spans="1:33" ht="28.5" customHeight="1">
      <c r="A30" s="203" t="s">
        <v>101</v>
      </c>
      <c r="B30" s="203"/>
      <c r="C30" s="203"/>
      <c r="D30" s="203"/>
      <c r="E30" s="204" t="s">
        <v>199</v>
      </c>
      <c r="F30" s="205"/>
      <c r="G30" s="205"/>
      <c r="H30" s="205"/>
      <c r="I30" s="205"/>
      <c r="J30" s="205"/>
      <c r="K30" s="205"/>
      <c r="L30" s="205"/>
      <c r="M30" s="205"/>
      <c r="N30" s="205"/>
      <c r="O30" s="205"/>
      <c r="P30" s="205"/>
      <c r="Q30" s="206"/>
      <c r="R30" s="13" t="str">
        <f>IF(SUM(R19:R29)=0,"",SUM(R19:R29))</f>
        <v/>
      </c>
      <c r="S30" s="41"/>
      <c r="T30" s="41"/>
    </row>
    <row r="31" spans="1:33" ht="20.25" customHeight="1">
      <c r="B31" s="57" t="s">
        <v>200</v>
      </c>
      <c r="C31" s="41"/>
      <c r="D31" s="41"/>
      <c r="E31" s="41"/>
      <c r="F31" s="41"/>
      <c r="G31" s="41"/>
      <c r="H31" s="41"/>
      <c r="I31" s="41"/>
      <c r="J31" s="41"/>
      <c r="K31" s="41"/>
    </row>
    <row r="32" spans="1:33">
      <c r="B32" s="15"/>
      <c r="C32" s="7" t="s">
        <v>103</v>
      </c>
    </row>
    <row r="33" spans="1:12">
      <c r="B33" s="66"/>
      <c r="C33" s="7" t="s">
        <v>201</v>
      </c>
    </row>
    <row r="34" spans="1:12">
      <c r="B34"/>
      <c r="C34" s="7"/>
    </row>
    <row r="35" spans="1:12">
      <c r="B35" s="67"/>
      <c r="C35" s="42"/>
      <c r="D35" s="41"/>
      <c r="E35" s="41"/>
      <c r="F35" s="41"/>
      <c r="G35" s="41"/>
      <c r="H35" s="41"/>
      <c r="I35" s="41"/>
      <c r="J35" s="41"/>
      <c r="K35" s="41"/>
    </row>
    <row r="36" spans="1:12">
      <c r="B36" s="67"/>
      <c r="C36" s="42"/>
      <c r="D36" s="41"/>
      <c r="E36" s="41"/>
      <c r="F36" s="41"/>
      <c r="G36" s="41"/>
      <c r="H36" s="41"/>
      <c r="I36" s="41"/>
      <c r="J36" s="41"/>
      <c r="K36" s="41"/>
    </row>
    <row r="37" spans="1:12">
      <c r="B37" s="68"/>
      <c r="C37" s="42"/>
      <c r="D37" s="41"/>
      <c r="E37" s="41"/>
      <c r="F37" s="41"/>
      <c r="G37" s="41"/>
      <c r="H37" s="41"/>
      <c r="I37" s="41"/>
      <c r="J37" s="41"/>
      <c r="K37" s="41"/>
    </row>
    <row r="38" spans="1:12">
      <c r="A38" s="69" t="s">
        <v>202</v>
      </c>
      <c r="B38" s="32" t="s">
        <v>203</v>
      </c>
      <c r="C38" s="42"/>
      <c r="D38" s="41"/>
      <c r="E38" s="41"/>
      <c r="F38" s="41"/>
      <c r="G38" s="41"/>
      <c r="H38" s="41"/>
      <c r="I38" s="41"/>
      <c r="J38" s="41"/>
      <c r="K38" s="41"/>
    </row>
    <row r="39" spans="1:12">
      <c r="B39" s="68"/>
      <c r="C39" s="42"/>
      <c r="D39" s="41"/>
      <c r="E39" s="41"/>
      <c r="F39" s="41"/>
      <c r="G39" s="41"/>
      <c r="H39" s="41"/>
      <c r="I39" s="41"/>
      <c r="J39" s="41"/>
      <c r="K39" s="41"/>
    </row>
    <row r="40" spans="1:12">
      <c r="B40"/>
      <c r="C40" s="7"/>
    </row>
    <row r="41" spans="1:12">
      <c r="B41" s="46"/>
      <c r="C41" s="7"/>
    </row>
    <row r="42" spans="1:12">
      <c r="B42" s="46"/>
      <c r="C42" s="7"/>
    </row>
    <row r="43" spans="1:12">
      <c r="B43" s="46"/>
      <c r="C43" s="7"/>
    </row>
    <row r="44" spans="1:12">
      <c r="C44" s="7"/>
    </row>
    <row r="45" spans="1:12">
      <c r="A45" s="70"/>
      <c r="B45" s="70"/>
      <c r="C45" s="70"/>
      <c r="D45" s="70"/>
      <c r="E45" s="70"/>
      <c r="F45" s="70"/>
      <c r="G45" s="70"/>
      <c r="H45" s="70"/>
      <c r="I45" s="70"/>
      <c r="J45" s="70"/>
      <c r="K45" s="70"/>
      <c r="L45" s="70"/>
    </row>
    <row r="46" spans="1:12">
      <c r="B46" s="46"/>
      <c r="C46" s="7"/>
    </row>
  </sheetData>
  <mergeCells count="82">
    <mergeCell ref="O2:R2"/>
    <mergeCell ref="L3:N3"/>
    <mergeCell ref="O3:R3"/>
    <mergeCell ref="B4:G4"/>
    <mergeCell ref="L4:N6"/>
    <mergeCell ref="O4:R4"/>
    <mergeCell ref="B5:D5"/>
    <mergeCell ref="O5:R5"/>
    <mergeCell ref="O6:R6"/>
    <mergeCell ref="A7:R7"/>
    <mergeCell ref="B9:D9"/>
    <mergeCell ref="F9:G9"/>
    <mergeCell ref="H9:I9"/>
    <mergeCell ref="J9:K9"/>
    <mergeCell ref="L9:O9"/>
    <mergeCell ref="P9:Q9"/>
    <mergeCell ref="B10:D10"/>
    <mergeCell ref="F10:G10"/>
    <mergeCell ref="L10:O10"/>
    <mergeCell ref="P10:Q10"/>
    <mergeCell ref="B11:D11"/>
    <mergeCell ref="M11:O11"/>
    <mergeCell ref="P11:Q11"/>
    <mergeCell ref="B12:D12"/>
    <mergeCell ref="M12:O12"/>
    <mergeCell ref="P12:Q12"/>
    <mergeCell ref="B13:D13"/>
    <mergeCell ref="M13:O13"/>
    <mergeCell ref="P13:Q13"/>
    <mergeCell ref="A14:D14"/>
    <mergeCell ref="E14:Q14"/>
    <mergeCell ref="A17:R17"/>
    <mergeCell ref="B18:D18"/>
    <mergeCell ref="F18:G18"/>
    <mergeCell ref="H18:I18"/>
    <mergeCell ref="J18:K18"/>
    <mergeCell ref="L18:O18"/>
    <mergeCell ref="P18:Q18"/>
    <mergeCell ref="B22:D22"/>
    <mergeCell ref="J22:K22"/>
    <mergeCell ref="M22:O22"/>
    <mergeCell ref="P22:Q22"/>
    <mergeCell ref="B19:D19"/>
    <mergeCell ref="M19:O19"/>
    <mergeCell ref="P19:Q19"/>
    <mergeCell ref="B20:D20"/>
    <mergeCell ref="L20:O20"/>
    <mergeCell ref="P20:Q20"/>
    <mergeCell ref="B21:D21"/>
    <mergeCell ref="H21:I21"/>
    <mergeCell ref="J21:K21"/>
    <mergeCell ref="L21:O21"/>
    <mergeCell ref="P21:Q21"/>
    <mergeCell ref="B23:D23"/>
    <mergeCell ref="L23:O23"/>
    <mergeCell ref="P23:Q23"/>
    <mergeCell ref="B24:D24"/>
    <mergeCell ref="H24:I24"/>
    <mergeCell ref="J24:K24"/>
    <mergeCell ref="L24:O24"/>
    <mergeCell ref="P24:Q24"/>
    <mergeCell ref="B26:D26"/>
    <mergeCell ref="H26:I26"/>
    <mergeCell ref="J26:K26"/>
    <mergeCell ref="L26:O26"/>
    <mergeCell ref="P26:Q26"/>
    <mergeCell ref="B25:D25"/>
    <mergeCell ref="F25:G25"/>
    <mergeCell ref="H25:I25"/>
    <mergeCell ref="M25:O25"/>
    <mergeCell ref="P25:Q25"/>
    <mergeCell ref="A30:D30"/>
    <mergeCell ref="E30:Q30"/>
    <mergeCell ref="B27:D27"/>
    <mergeCell ref="J27:K27"/>
    <mergeCell ref="L27:O27"/>
    <mergeCell ref="P27:Q27"/>
    <mergeCell ref="B28:D28"/>
    <mergeCell ref="L28:O28"/>
    <mergeCell ref="P28:Q28"/>
    <mergeCell ref="B29:D29"/>
    <mergeCell ref="H29:Q29"/>
  </mergeCells>
  <phoneticPr fontId="2"/>
  <pageMargins left="0.51181102362204722" right="0.51181102362204722" top="0.55118110236220474" bottom="0.55118110236220474"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71"/>
  <sheetViews>
    <sheetView view="pageBreakPreview" zoomScaleNormal="100" zoomScaleSheetLayoutView="100" workbookViewId="0">
      <selection activeCell="C13" sqref="C13:E13"/>
    </sheetView>
  </sheetViews>
  <sheetFormatPr defaultColWidth="3.125" defaultRowHeight="18.75"/>
  <cols>
    <col min="1" max="1" width="3.125" style="4"/>
    <col min="2" max="2" width="3.625" style="4" customWidth="1"/>
    <col min="3" max="3" width="5.375" style="4" customWidth="1"/>
    <col min="4" max="4" width="7.125" style="4" customWidth="1"/>
    <col min="5" max="5" width="10.25" style="4" customWidth="1"/>
    <col min="6" max="6" width="3.625" style="4" customWidth="1"/>
    <col min="7" max="7" width="22.25" style="4" customWidth="1"/>
    <col min="8" max="8" width="5" style="4" customWidth="1"/>
    <col min="9" max="9" width="3.125" style="4"/>
    <col min="10" max="10" width="22.25" style="4" customWidth="1"/>
    <col min="11" max="11" width="5" style="4" customWidth="1"/>
    <col min="12" max="12" width="3.125" style="4" customWidth="1"/>
    <col min="13" max="13" width="8.875" style="4" customWidth="1"/>
    <col min="14" max="14" width="20.125" style="4" customWidth="1"/>
    <col min="15" max="15" width="14.125" style="4" customWidth="1"/>
    <col min="16" max="16" width="1.375" style="4" customWidth="1"/>
    <col min="17" max="16384" width="3.125" style="4"/>
  </cols>
  <sheetData>
    <row r="1" spans="2:16">
      <c r="B1" s="1" t="s">
        <v>439</v>
      </c>
      <c r="C1" s="2"/>
      <c r="D1" s="2"/>
      <c r="E1"/>
      <c r="F1" s="3"/>
      <c r="G1"/>
      <c r="H1" s="3"/>
      <c r="I1"/>
      <c r="J1"/>
      <c r="K1" s="3"/>
      <c r="L1"/>
      <c r="N1" s="166"/>
      <c r="O1" s="166"/>
      <c r="P1"/>
    </row>
    <row r="2" spans="2:16">
      <c r="B2" s="1"/>
      <c r="C2" s="2"/>
      <c r="D2" s="2"/>
      <c r="E2"/>
      <c r="F2" s="3"/>
      <c r="G2"/>
      <c r="H2" s="3"/>
      <c r="I2"/>
      <c r="J2"/>
      <c r="K2"/>
      <c r="M2" s="83" t="s">
        <v>302</v>
      </c>
      <c r="N2" s="83"/>
      <c r="P2"/>
    </row>
    <row r="3" spans="2:16">
      <c r="B3" s="84" t="s">
        <v>2</v>
      </c>
      <c r="C3" s="84"/>
      <c r="D3" s="84"/>
      <c r="E3" s="84"/>
      <c r="F3" s="84"/>
      <c r="G3" s="84"/>
      <c r="H3" s="101"/>
      <c r="I3" s="84"/>
      <c r="K3" s="245" t="s">
        <v>3</v>
      </c>
      <c r="L3" s="246"/>
      <c r="M3" s="85"/>
      <c r="N3" s="86"/>
    </row>
    <row r="4" spans="2:16">
      <c r="B4" s="82" t="s">
        <v>4</v>
      </c>
      <c r="C4" s="82"/>
      <c r="D4" s="82"/>
      <c r="E4" s="82"/>
      <c r="F4" s="82"/>
      <c r="G4" s="82"/>
      <c r="H4" s="108"/>
      <c r="I4" s="82"/>
      <c r="K4" s="247" t="s">
        <v>5</v>
      </c>
      <c r="L4" s="248"/>
      <c r="M4" s="87" t="s">
        <v>6</v>
      </c>
      <c r="N4" s="88"/>
    </row>
    <row r="5" spans="2:16">
      <c r="B5" s="84"/>
      <c r="C5" s="84"/>
      <c r="D5" s="84"/>
      <c r="E5" s="84"/>
      <c r="F5" s="84"/>
      <c r="G5" s="84"/>
      <c r="H5" s="101"/>
      <c r="I5" s="84"/>
      <c r="K5" s="249"/>
      <c r="L5" s="250"/>
      <c r="M5" s="87" t="s">
        <v>306</v>
      </c>
      <c r="N5" s="88"/>
    </row>
    <row r="6" spans="2:16">
      <c r="K6" s="251"/>
      <c r="L6" s="252"/>
      <c r="M6" s="87" t="s">
        <v>7</v>
      </c>
      <c r="N6" s="88"/>
    </row>
    <row r="7" spans="2:16" ht="15.75" customHeight="1">
      <c r="K7" s="115"/>
      <c r="L7" s="115"/>
      <c r="M7" s="116"/>
      <c r="N7" s="116"/>
    </row>
    <row r="8" spans="2:16">
      <c r="B8" s="244" t="s">
        <v>437</v>
      </c>
      <c r="C8" s="244"/>
      <c r="D8" s="244"/>
      <c r="E8" s="244"/>
      <c r="F8" s="244"/>
      <c r="G8" s="244"/>
      <c r="H8" s="244"/>
      <c r="I8" s="244"/>
      <c r="J8" s="244"/>
      <c r="K8" s="244"/>
      <c r="L8" s="244"/>
      <c r="M8" s="244"/>
      <c r="N8" s="244"/>
      <c r="O8" s="244"/>
    </row>
    <row r="9" spans="2:16" ht="16.5" customHeight="1">
      <c r="B9" s="76"/>
      <c r="C9" s="76"/>
      <c r="D9" s="76"/>
      <c r="E9" s="76"/>
      <c r="F9" s="76"/>
      <c r="G9" s="76"/>
      <c r="H9" s="76"/>
      <c r="I9" s="76"/>
      <c r="J9" s="76"/>
      <c r="K9" s="76"/>
      <c r="L9" s="76"/>
      <c r="M9" s="76"/>
      <c r="N9" s="76"/>
    </row>
    <row r="10" spans="2:16" ht="18.75" customHeight="1">
      <c r="C10" s="9" t="s">
        <v>403</v>
      </c>
      <c r="D10" s="10"/>
    </row>
    <row r="11" spans="2:16" ht="37.5" customHeight="1">
      <c r="B11" s="162"/>
      <c r="C11" s="189" t="s">
        <v>9</v>
      </c>
      <c r="D11" s="189"/>
      <c r="E11" s="183"/>
      <c r="F11" s="371" t="s">
        <v>308</v>
      </c>
      <c r="G11" s="365" t="s">
        <v>11</v>
      </c>
      <c r="H11" s="366"/>
      <c r="I11" s="366"/>
      <c r="J11" s="366" t="s">
        <v>12</v>
      </c>
      <c r="K11" s="366"/>
      <c r="L11" s="366"/>
      <c r="M11" s="375" t="s">
        <v>130</v>
      </c>
    </row>
    <row r="12" spans="2:16" ht="37.5" customHeight="1">
      <c r="B12" s="162"/>
      <c r="C12" s="191"/>
      <c r="D12" s="191"/>
      <c r="E12" s="184"/>
      <c r="F12" s="371"/>
      <c r="G12" s="365"/>
      <c r="H12" s="366"/>
      <c r="I12" s="366"/>
      <c r="J12" s="366"/>
      <c r="K12" s="366"/>
      <c r="L12" s="366"/>
      <c r="M12" s="375"/>
    </row>
    <row r="13" spans="2:16" ht="37.5" customHeight="1">
      <c r="B13" s="11" t="s">
        <v>343</v>
      </c>
      <c r="C13" s="243" t="s">
        <v>340</v>
      </c>
      <c r="D13" s="243"/>
      <c r="E13" s="239"/>
      <c r="F13" s="50">
        <v>1</v>
      </c>
      <c r="G13" s="16" t="s">
        <v>337</v>
      </c>
      <c r="H13" s="112"/>
      <c r="I13" s="16" t="s">
        <v>338</v>
      </c>
      <c r="J13" s="16" t="s">
        <v>339</v>
      </c>
      <c r="K13" s="112"/>
      <c r="L13" s="16" t="s">
        <v>338</v>
      </c>
      <c r="M13" s="113" t="str">
        <f>IF(H13+K13=0," ",(H13*1+K13*3))</f>
        <v xml:space="preserve"> </v>
      </c>
    </row>
    <row r="14" spans="2:16" ht="37.5" customHeight="1">
      <c r="B14" s="11" t="s">
        <v>347</v>
      </c>
      <c r="C14" s="243" t="s">
        <v>322</v>
      </c>
      <c r="D14" s="243"/>
      <c r="E14" s="239"/>
      <c r="F14" s="50">
        <v>2</v>
      </c>
      <c r="G14" s="16" t="s">
        <v>323</v>
      </c>
      <c r="H14" s="93"/>
      <c r="I14" s="98"/>
      <c r="J14" s="97"/>
      <c r="K14" s="97"/>
      <c r="L14" s="97"/>
      <c r="M14" s="113" t="str">
        <f>IF(H14="○",2,"")</f>
        <v/>
      </c>
    </row>
    <row r="15" spans="2:16" ht="37.5" customHeight="1">
      <c r="B15" s="11" t="s">
        <v>348</v>
      </c>
      <c r="C15" s="364" t="s">
        <v>423</v>
      </c>
      <c r="D15" s="243"/>
      <c r="E15" s="239"/>
      <c r="F15" s="50">
        <v>1</v>
      </c>
      <c r="G15" s="16" t="s">
        <v>323</v>
      </c>
      <c r="H15" s="93"/>
      <c r="I15" s="99"/>
      <c r="J15" s="97"/>
      <c r="K15" s="97"/>
      <c r="L15" s="97"/>
      <c r="M15" s="113" t="str">
        <f>IF(H15="○",1,"")</f>
        <v/>
      </c>
    </row>
    <row r="16" spans="2:16" ht="37.5" customHeight="1">
      <c r="B16" s="11" t="s">
        <v>349</v>
      </c>
      <c r="C16" s="363" t="s">
        <v>428</v>
      </c>
      <c r="D16" s="364"/>
      <c r="E16" s="365"/>
      <c r="F16" s="50">
        <v>1</v>
      </c>
      <c r="G16" s="16" t="s">
        <v>429</v>
      </c>
      <c r="H16" s="112"/>
      <c r="I16" s="16" t="s">
        <v>338</v>
      </c>
      <c r="J16" s="16" t="s">
        <v>430</v>
      </c>
      <c r="K16" s="112"/>
      <c r="L16" s="16" t="s">
        <v>338</v>
      </c>
      <c r="M16" s="113" t="str">
        <f>IF(H16+K16=0," ",(H16*1+K16*3))</f>
        <v xml:space="preserve"> </v>
      </c>
    </row>
    <row r="17" spans="1:14" ht="37.5" customHeight="1">
      <c r="B17" s="11" t="s">
        <v>345</v>
      </c>
      <c r="C17" s="364" t="s">
        <v>424</v>
      </c>
      <c r="D17" s="243"/>
      <c r="E17" s="239"/>
      <c r="F17" s="50">
        <v>1</v>
      </c>
      <c r="G17" s="16" t="s">
        <v>323</v>
      </c>
      <c r="H17" s="93"/>
      <c r="I17" s="99"/>
      <c r="J17" s="97"/>
      <c r="K17" s="97"/>
      <c r="L17" s="97"/>
      <c r="M17" s="113" t="str">
        <f>IF(H17="○",1,"")</f>
        <v/>
      </c>
    </row>
    <row r="18" spans="1:14" ht="37.5" customHeight="1">
      <c r="B18" s="11" t="s">
        <v>346</v>
      </c>
      <c r="C18" s="364" t="s">
        <v>341</v>
      </c>
      <c r="D18" s="364"/>
      <c r="E18" s="365"/>
      <c r="F18" s="50">
        <v>2</v>
      </c>
      <c r="G18" s="16" t="s">
        <v>323</v>
      </c>
      <c r="H18" s="93"/>
      <c r="I18" s="99"/>
      <c r="J18" s="97"/>
      <c r="K18" s="97"/>
      <c r="L18" s="97"/>
      <c r="M18" s="113" t="str">
        <f>IF(H18="○",2,"")</f>
        <v/>
      </c>
    </row>
    <row r="19" spans="1:14" ht="37.5" customHeight="1">
      <c r="B19" s="11" t="s">
        <v>361</v>
      </c>
      <c r="C19" s="364" t="s">
        <v>456</v>
      </c>
      <c r="D19" s="364"/>
      <c r="E19" s="365"/>
      <c r="F19" s="50">
        <v>2</v>
      </c>
      <c r="G19" s="95" t="s">
        <v>455</v>
      </c>
      <c r="H19" s="93"/>
      <c r="I19" s="99"/>
      <c r="J19" s="97"/>
      <c r="K19" s="97"/>
      <c r="L19" s="97"/>
      <c r="M19" s="113" t="str">
        <f>IF(H19="○",2,"")</f>
        <v/>
      </c>
    </row>
    <row r="20" spans="1:14" ht="37.5" customHeight="1">
      <c r="B20" s="192" t="s">
        <v>427</v>
      </c>
      <c r="C20" s="243" t="s">
        <v>324</v>
      </c>
      <c r="D20" s="243"/>
      <c r="E20" s="239"/>
      <c r="F20" s="23" t="s">
        <v>98</v>
      </c>
      <c r="G20" s="89"/>
      <c r="H20" s="89"/>
      <c r="I20" s="94"/>
      <c r="J20" s="96"/>
      <c r="K20" s="96"/>
      <c r="L20" s="96"/>
      <c r="M20" s="230"/>
    </row>
    <row r="21" spans="1:14" ht="19.5" customHeight="1">
      <c r="B21" s="193"/>
      <c r="C21" s="200" t="s">
        <v>100</v>
      </c>
      <c r="D21" s="201"/>
      <c r="E21" s="201"/>
      <c r="F21" s="201"/>
      <c r="G21" s="201"/>
      <c r="H21" s="201"/>
      <c r="I21" s="201"/>
      <c r="J21" s="201"/>
      <c r="K21" s="201"/>
      <c r="L21" s="202"/>
      <c r="M21" s="231"/>
    </row>
    <row r="22" spans="1:14" ht="19.5" customHeight="1">
      <c r="B22" s="204" t="s">
        <v>101</v>
      </c>
      <c r="C22" s="205"/>
      <c r="D22" s="205"/>
      <c r="E22" s="206"/>
      <c r="F22" s="216" t="s">
        <v>444</v>
      </c>
      <c r="G22" s="217"/>
      <c r="H22" s="217"/>
      <c r="I22" s="217"/>
      <c r="J22" s="217"/>
      <c r="K22" s="217"/>
      <c r="L22" s="232"/>
      <c r="M22" s="114" t="str">
        <f>IF(SUM(M13:M21)=0," ",SUM(M13:M21))</f>
        <v xml:space="preserve"> </v>
      </c>
    </row>
    <row r="23" spans="1:14">
      <c r="C23" s="125"/>
      <c r="D23" s="7"/>
    </row>
    <row r="24" spans="1:14" ht="24" customHeight="1">
      <c r="B24" s="376" t="s">
        <v>441</v>
      </c>
      <c r="C24" s="377"/>
      <c r="D24" s="377"/>
      <c r="E24" s="377"/>
      <c r="F24" s="377"/>
      <c r="G24" s="377"/>
      <c r="H24" s="377"/>
      <c r="I24" s="377"/>
      <c r="J24" s="377"/>
      <c r="K24" s="377"/>
      <c r="L24" s="377"/>
      <c r="M24" s="378"/>
    </row>
    <row r="25" spans="1:14" ht="39.75" customHeight="1">
      <c r="B25" s="162"/>
      <c r="C25" s="189" t="s">
        <v>9</v>
      </c>
      <c r="D25" s="189"/>
      <c r="E25" s="183"/>
      <c r="F25" s="371" t="s">
        <v>10</v>
      </c>
      <c r="G25" s="365" t="s">
        <v>11</v>
      </c>
      <c r="H25" s="366"/>
      <c r="I25" s="366"/>
      <c r="J25" s="366" t="s">
        <v>12</v>
      </c>
      <c r="K25" s="366"/>
      <c r="L25" s="366"/>
      <c r="M25" s="375" t="s">
        <v>14</v>
      </c>
    </row>
    <row r="26" spans="1:14" ht="39.75" customHeight="1">
      <c r="B26" s="162"/>
      <c r="C26" s="191"/>
      <c r="D26" s="191"/>
      <c r="E26" s="184"/>
      <c r="F26" s="371"/>
      <c r="G26" s="365"/>
      <c r="H26" s="366"/>
      <c r="I26" s="366"/>
      <c r="J26" s="366"/>
      <c r="K26" s="366"/>
      <c r="L26" s="366"/>
      <c r="M26" s="375"/>
    </row>
    <row r="27" spans="1:14" ht="37.5" customHeight="1">
      <c r="B27" s="11" t="s">
        <v>343</v>
      </c>
      <c r="C27" s="243" t="s">
        <v>340</v>
      </c>
      <c r="D27" s="243"/>
      <c r="E27" s="239"/>
      <c r="F27" s="50">
        <v>1</v>
      </c>
      <c r="G27" s="122" t="s">
        <v>432</v>
      </c>
      <c r="H27" s="112"/>
      <c r="I27" s="16" t="s">
        <v>338</v>
      </c>
      <c r="J27" s="123" t="s">
        <v>431</v>
      </c>
      <c r="K27" s="112"/>
      <c r="L27" s="16" t="s">
        <v>338</v>
      </c>
      <c r="M27" s="113" t="str">
        <f>IF(H27+K27=0," ",(H27*1+K27*3))</f>
        <v xml:space="preserve"> </v>
      </c>
    </row>
    <row r="28" spans="1:14" ht="37.5" customHeight="1">
      <c r="A28" s="128"/>
      <c r="B28" s="114" t="s">
        <v>347</v>
      </c>
      <c r="C28" s="372" t="s">
        <v>428</v>
      </c>
      <c r="D28" s="373"/>
      <c r="E28" s="374"/>
      <c r="F28" s="138">
        <v>1</v>
      </c>
      <c r="G28" s="140" t="s">
        <v>433</v>
      </c>
      <c r="H28" s="112"/>
      <c r="I28" s="139" t="s">
        <v>338</v>
      </c>
      <c r="J28" s="140" t="s">
        <v>434</v>
      </c>
      <c r="K28" s="112"/>
      <c r="L28" s="139" t="s">
        <v>338</v>
      </c>
      <c r="M28" s="113" t="str">
        <f>IF(H28+K28=0," ",(H28*1+K28*3))</f>
        <v xml:space="preserve"> </v>
      </c>
      <c r="N28" s="128"/>
    </row>
    <row r="29" spans="1:14" ht="37.5" customHeight="1">
      <c r="A29" s="128"/>
      <c r="B29" s="114" t="s">
        <v>344</v>
      </c>
      <c r="C29" s="364" t="s">
        <v>456</v>
      </c>
      <c r="D29" s="364"/>
      <c r="E29" s="365"/>
      <c r="F29" s="50">
        <v>2</v>
      </c>
      <c r="G29" s="95" t="s">
        <v>455</v>
      </c>
      <c r="H29" s="93"/>
      <c r="I29" s="99"/>
      <c r="J29" s="97"/>
      <c r="K29" s="97"/>
      <c r="L29" s="97"/>
      <c r="M29" s="113" t="str">
        <f>IF(H29="○",2,"")</f>
        <v/>
      </c>
      <c r="N29" s="128"/>
    </row>
    <row r="30" spans="1:14" ht="37.5" customHeight="1">
      <c r="B30" s="192" t="s">
        <v>349</v>
      </c>
      <c r="C30" s="243" t="s">
        <v>324</v>
      </c>
      <c r="D30" s="243"/>
      <c r="E30" s="239"/>
      <c r="F30" s="23" t="s">
        <v>98</v>
      </c>
      <c r="G30" s="89"/>
      <c r="H30" s="89"/>
      <c r="I30" s="94"/>
      <c r="J30" s="96"/>
      <c r="K30" s="96"/>
      <c r="L30" s="96"/>
      <c r="M30" s="230"/>
    </row>
    <row r="31" spans="1:14" ht="19.5" customHeight="1">
      <c r="B31" s="193"/>
      <c r="C31" s="200" t="s">
        <v>100</v>
      </c>
      <c r="D31" s="201"/>
      <c r="E31" s="201"/>
      <c r="F31" s="201"/>
      <c r="G31" s="201"/>
      <c r="H31" s="201"/>
      <c r="I31" s="201"/>
      <c r="J31" s="201"/>
      <c r="K31" s="201"/>
      <c r="L31" s="202"/>
      <c r="M31" s="231"/>
    </row>
    <row r="32" spans="1:14" ht="19.5" customHeight="1">
      <c r="B32" s="204" t="s">
        <v>101</v>
      </c>
      <c r="C32" s="205"/>
      <c r="D32" s="205"/>
      <c r="E32" s="206"/>
      <c r="F32" s="216" t="s">
        <v>444</v>
      </c>
      <c r="G32" s="217"/>
      <c r="H32" s="217"/>
      <c r="I32" s="217"/>
      <c r="J32" s="217"/>
      <c r="K32" s="217"/>
      <c r="L32" s="232"/>
      <c r="M32" s="114" t="str">
        <f>IF(SUM(M27:M31)=0," ",SUM(M27:M31))</f>
        <v xml:space="preserve"> </v>
      </c>
    </row>
    <row r="33" spans="2:10" ht="18.75" customHeight="1">
      <c r="C33" s="15"/>
      <c r="D33" s="7" t="s">
        <v>103</v>
      </c>
      <c r="J33" s="10"/>
    </row>
    <row r="34" spans="2:10" ht="18.75" customHeight="1">
      <c r="B34" s="4" t="s">
        <v>104</v>
      </c>
      <c r="C34" s="29"/>
      <c r="D34" s="7" t="s">
        <v>105</v>
      </c>
    </row>
    <row r="35" spans="2:10" ht="37.5" customHeight="1"/>
    <row r="36" spans="2:10" ht="37.5" customHeight="1"/>
    <row r="37" spans="2:10" ht="37.5" customHeight="1"/>
    <row r="38" spans="2:10" ht="37.5" customHeight="1"/>
    <row r="39" spans="2:10" ht="16.5" customHeight="1"/>
    <row r="40" spans="2:10" ht="19.5" customHeight="1"/>
    <row r="43" spans="2:10" ht="19.5" customHeight="1"/>
    <row r="44" spans="2:10" ht="50.1" customHeight="1"/>
    <row r="45" spans="2:10" ht="50.1" customHeight="1"/>
    <row r="46" spans="2:10" ht="35.25" customHeight="1"/>
    <row r="47" spans="2:10" ht="35.25" customHeight="1"/>
    <row r="48" spans="2:10" ht="35.25" customHeight="1"/>
    <row r="49" spans="2:15" ht="35.25" customHeight="1"/>
    <row r="50" spans="2:15" ht="35.25" customHeight="1"/>
    <row r="51" spans="2:15" ht="35.25" customHeight="1"/>
    <row r="52" spans="2:15" ht="37.5" customHeight="1"/>
    <row r="53" spans="2:15" ht="17.25" customHeight="1"/>
    <row r="54" spans="2:15" ht="19.5" customHeight="1"/>
    <row r="57" spans="2:15">
      <c r="C57" s="7"/>
      <c r="D57" s="7"/>
      <c r="J57" s="10"/>
    </row>
    <row r="58" spans="2:15" ht="29.25" customHeight="1">
      <c r="B58" s="31"/>
      <c r="C58" s="32"/>
      <c r="D58" s="32"/>
      <c r="E58" s="37"/>
      <c r="F58" s="37"/>
      <c r="G58" s="37"/>
      <c r="H58" s="37"/>
      <c r="I58" s="43"/>
      <c r="J58" s="41"/>
      <c r="K58" s="41"/>
      <c r="O58" s="30"/>
    </row>
    <row r="59" spans="2:15">
      <c r="C59" s="32"/>
      <c r="D59" s="32"/>
      <c r="E59" s="37"/>
      <c r="F59" s="37"/>
      <c r="G59" s="37"/>
      <c r="H59" s="37"/>
      <c r="I59" s="43"/>
      <c r="J59" s="41"/>
      <c r="K59" s="41"/>
      <c r="O59" s="30"/>
    </row>
    <row r="60" spans="2:15" ht="60.75" customHeight="1">
      <c r="C60" s="38"/>
      <c r="D60" s="32"/>
      <c r="E60" s="37"/>
      <c r="F60" s="37"/>
      <c r="G60" s="37"/>
      <c r="H60" s="37"/>
      <c r="I60" s="43"/>
      <c r="J60" s="42"/>
      <c r="K60" s="41"/>
    </row>
    <row r="61" spans="2:15" ht="18.75" customHeight="1">
      <c r="C61" s="38"/>
      <c r="D61" s="32"/>
      <c r="E61" s="37"/>
      <c r="F61" s="37"/>
      <c r="G61" s="37"/>
      <c r="H61" s="37"/>
      <c r="I61" s="43"/>
      <c r="J61" s="42"/>
      <c r="K61" s="41"/>
    </row>
    <row r="62" spans="2:15">
      <c r="C62" s="32"/>
      <c r="D62" s="32"/>
      <c r="E62" s="37"/>
      <c r="F62" s="37"/>
      <c r="G62" s="37"/>
      <c r="H62" s="37"/>
      <c r="I62" s="43"/>
      <c r="J62" s="41"/>
      <c r="K62" s="41"/>
      <c r="O62" s="30"/>
    </row>
    <row r="63" spans="2:15">
      <c r="C63" s="37"/>
      <c r="D63" s="32"/>
      <c r="E63" s="37"/>
      <c r="F63" s="37"/>
      <c r="G63" s="37"/>
      <c r="H63" s="37"/>
      <c r="I63" s="43"/>
      <c r="J63" s="41"/>
      <c r="K63" s="41"/>
      <c r="O63" s="30"/>
    </row>
    <row r="64" spans="2:15" ht="18.75" customHeight="1">
      <c r="C64" s="41"/>
      <c r="D64" s="41"/>
      <c r="E64" s="41"/>
      <c r="F64" s="41"/>
      <c r="G64" s="41"/>
      <c r="H64" s="41"/>
      <c r="I64" s="41"/>
      <c r="J64" s="74"/>
      <c r="K64" s="41"/>
    </row>
    <row r="65" spans="2:17" ht="56.25" customHeight="1">
      <c r="B65" s="31"/>
      <c r="C65" s="42"/>
      <c r="D65" s="41"/>
      <c r="E65" s="41"/>
      <c r="F65" s="41"/>
      <c r="G65" s="41"/>
      <c r="H65" s="41"/>
      <c r="I65" s="41"/>
      <c r="J65" s="74"/>
      <c r="K65" s="41"/>
      <c r="Q65" s="7"/>
    </row>
    <row r="66" spans="2:17" ht="18.75" customHeight="1">
      <c r="C66" s="41"/>
      <c r="D66" s="41"/>
      <c r="E66" s="41"/>
      <c r="F66" s="41"/>
      <c r="G66" s="41"/>
      <c r="H66" s="41"/>
      <c r="I66" s="41"/>
      <c r="J66" s="74"/>
      <c r="K66" s="41"/>
      <c r="Q66" s="7"/>
    </row>
    <row r="67" spans="2:17">
      <c r="B67" s="31"/>
      <c r="C67" s="32"/>
      <c r="D67" s="41"/>
      <c r="E67" s="41"/>
      <c r="F67" s="41"/>
      <c r="G67" s="41"/>
      <c r="H67" s="41"/>
      <c r="I67" s="41"/>
      <c r="J67" s="74"/>
      <c r="K67" s="41"/>
    </row>
    <row r="68" spans="2:17">
      <c r="C68" s="41"/>
      <c r="D68" s="41"/>
      <c r="E68" s="41"/>
      <c r="F68" s="41"/>
      <c r="G68" s="41"/>
      <c r="H68" s="41"/>
      <c r="I68" s="41"/>
      <c r="J68" s="41"/>
      <c r="K68" s="41"/>
    </row>
    <row r="69" spans="2:17" ht="18.75" customHeight="1">
      <c r="B69" s="7"/>
      <c r="C69" s="41"/>
      <c r="D69" s="41"/>
      <c r="E69" s="41"/>
      <c r="F69" s="41"/>
      <c r="G69" s="41"/>
      <c r="H69" s="41"/>
      <c r="I69" s="41"/>
      <c r="J69" s="41"/>
      <c r="K69" s="41"/>
    </row>
    <row r="71" spans="2:17" ht="18.75" customHeight="1">
      <c r="C71" s="43"/>
    </row>
  </sheetData>
  <mergeCells count="39">
    <mergeCell ref="C20:E20"/>
    <mergeCell ref="N1:O1"/>
    <mergeCell ref="B22:E22"/>
    <mergeCell ref="C14:E14"/>
    <mergeCell ref="F11:F12"/>
    <mergeCell ref="C11:E12"/>
    <mergeCell ref="C17:E17"/>
    <mergeCell ref="C16:E16"/>
    <mergeCell ref="B24:M24"/>
    <mergeCell ref="F22:L22"/>
    <mergeCell ref="K3:L3"/>
    <mergeCell ref="K4:L6"/>
    <mergeCell ref="M11:M12"/>
    <mergeCell ref="B8:O8"/>
    <mergeCell ref="C18:E18"/>
    <mergeCell ref="C13:E13"/>
    <mergeCell ref="C21:L21"/>
    <mergeCell ref="M20:M21"/>
    <mergeCell ref="B20:B21"/>
    <mergeCell ref="B11:B12"/>
    <mergeCell ref="G11:I12"/>
    <mergeCell ref="J11:L12"/>
    <mergeCell ref="C15:E15"/>
    <mergeCell ref="C19:E19"/>
    <mergeCell ref="M30:M31"/>
    <mergeCell ref="C31:L31"/>
    <mergeCell ref="F32:L32"/>
    <mergeCell ref="B25:B26"/>
    <mergeCell ref="C25:E26"/>
    <mergeCell ref="F25:F26"/>
    <mergeCell ref="G25:I26"/>
    <mergeCell ref="J25:L26"/>
    <mergeCell ref="C27:E27"/>
    <mergeCell ref="C28:E28"/>
    <mergeCell ref="C29:E29"/>
    <mergeCell ref="B32:E32"/>
    <mergeCell ref="B30:B31"/>
    <mergeCell ref="C30:E30"/>
    <mergeCell ref="M25:M26"/>
  </mergeCells>
  <phoneticPr fontId="2"/>
  <pageMargins left="0.31496062992125984" right="0.11811023622047245" top="0.35433070866141736" bottom="0.15748031496062992" header="0.31496062992125984" footer="0.31496062992125984"/>
  <pageSetup paperSize="9" scale="74" fitToHeight="0" orientation="portrait" r:id="rId1"/>
  <rowBreaks count="1" manualBreakCount="1">
    <brk id="42" max="16383" man="1"/>
  </rowBreaks>
  <ignoredErrors>
    <ignoredError sqref="M1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1B1D5-34C1-4A24-A505-774A15FA9A97}">
  <sheetPr>
    <pageSetUpPr fitToPage="1"/>
  </sheetPr>
  <dimension ref="B1:Q28"/>
  <sheetViews>
    <sheetView zoomScaleNormal="100" workbookViewId="0">
      <selection activeCell="C7" sqref="C7"/>
    </sheetView>
  </sheetViews>
  <sheetFormatPr defaultColWidth="3.125" defaultRowHeight="18.75"/>
  <cols>
    <col min="1" max="1" width="3.125" style="4"/>
    <col min="2" max="2" width="3.625" style="4" customWidth="1"/>
    <col min="3" max="3" width="5.375" style="4" customWidth="1"/>
    <col min="4" max="4" width="7.125" style="4" customWidth="1"/>
    <col min="5" max="5" width="10.25" style="4" customWidth="1"/>
    <col min="6" max="6" width="3.625" style="4" customWidth="1"/>
    <col min="7" max="7" width="22.25" style="4" customWidth="1"/>
    <col min="8" max="8" width="5" style="4" customWidth="1"/>
    <col min="9" max="9" width="3.125" style="4"/>
    <col min="10" max="10" width="22.25" style="4" customWidth="1"/>
    <col min="11" max="11" width="5" style="4" customWidth="1"/>
    <col min="12" max="12" width="3.125" style="4"/>
    <col min="13" max="13" width="7.5" style="4" customWidth="1"/>
    <col min="14" max="14" width="21.375" style="4" customWidth="1"/>
    <col min="15" max="15" width="14.125" style="4" customWidth="1"/>
    <col min="16" max="16" width="1.375" style="4" customWidth="1"/>
    <col min="17" max="16384" width="3.125" style="4"/>
  </cols>
  <sheetData>
    <row r="1" spans="2:16">
      <c r="B1" s="1" t="s">
        <v>438</v>
      </c>
      <c r="C1" s="2"/>
      <c r="D1" s="2"/>
      <c r="E1"/>
      <c r="F1" s="3"/>
      <c r="G1"/>
      <c r="H1" s="3"/>
      <c r="I1"/>
      <c r="J1"/>
      <c r="K1" s="3"/>
      <c r="L1"/>
      <c r="N1" s="166"/>
      <c r="O1" s="166"/>
      <c r="P1"/>
    </row>
    <row r="2" spans="2:16">
      <c r="B2" s="1"/>
      <c r="C2" s="2"/>
      <c r="D2" s="2"/>
      <c r="E2"/>
      <c r="F2" s="3"/>
      <c r="G2"/>
      <c r="H2" s="3"/>
      <c r="I2"/>
      <c r="J2"/>
      <c r="K2"/>
      <c r="M2" s="83" t="s">
        <v>302</v>
      </c>
      <c r="N2" s="83"/>
      <c r="P2"/>
    </row>
    <row r="3" spans="2:16">
      <c r="B3" s="84" t="s">
        <v>2</v>
      </c>
      <c r="C3" s="84"/>
      <c r="D3" s="84"/>
      <c r="E3" s="84"/>
      <c r="F3" s="84"/>
      <c r="G3" s="84"/>
      <c r="H3" s="101"/>
      <c r="I3" s="84"/>
      <c r="K3" s="245" t="s">
        <v>3</v>
      </c>
      <c r="L3" s="246"/>
      <c r="M3" s="85"/>
      <c r="N3" s="86"/>
    </row>
    <row r="4" spans="2:16">
      <c r="B4" s="82" t="s">
        <v>4</v>
      </c>
      <c r="C4" s="82"/>
      <c r="D4" s="82"/>
      <c r="E4" s="82"/>
      <c r="F4" s="82"/>
      <c r="G4" s="82"/>
      <c r="H4" s="108"/>
      <c r="I4" s="82"/>
      <c r="K4" s="247" t="s">
        <v>5</v>
      </c>
      <c r="L4" s="248"/>
      <c r="M4" s="87" t="s">
        <v>6</v>
      </c>
      <c r="N4" s="88"/>
    </row>
    <row r="5" spans="2:16">
      <c r="B5" s="84"/>
      <c r="C5" s="84"/>
      <c r="D5" s="84"/>
      <c r="E5" s="84"/>
      <c r="F5" s="84"/>
      <c r="G5" s="84"/>
      <c r="H5" s="101"/>
      <c r="I5" s="84"/>
      <c r="K5" s="249"/>
      <c r="L5" s="250"/>
      <c r="M5" s="87" t="s">
        <v>306</v>
      </c>
      <c r="N5" s="88"/>
    </row>
    <row r="6" spans="2:16">
      <c r="K6" s="251"/>
      <c r="L6" s="252"/>
      <c r="M6" s="87" t="s">
        <v>7</v>
      </c>
      <c r="N6" s="88"/>
    </row>
    <row r="7" spans="2:16" ht="18.75" customHeight="1">
      <c r="K7" s="115"/>
      <c r="L7" s="115"/>
      <c r="M7" s="116"/>
      <c r="N7" s="116"/>
    </row>
    <row r="8" spans="2:16">
      <c r="B8" s="244" t="s">
        <v>436</v>
      </c>
      <c r="C8" s="244"/>
      <c r="D8" s="244"/>
      <c r="E8" s="244"/>
      <c r="F8" s="244"/>
      <c r="G8" s="244"/>
      <c r="H8" s="244"/>
      <c r="I8" s="244"/>
      <c r="J8" s="244"/>
      <c r="K8" s="244"/>
      <c r="L8" s="244"/>
      <c r="M8" s="244"/>
      <c r="N8" s="244"/>
      <c r="O8" s="126"/>
    </row>
    <row r="9" spans="2:16" ht="15.75" customHeight="1">
      <c r="B9" s="76"/>
      <c r="C9" s="76"/>
      <c r="D9" s="76"/>
      <c r="E9" s="76"/>
      <c r="F9" s="76"/>
      <c r="G9" s="76"/>
      <c r="H9" s="76"/>
      <c r="I9" s="76"/>
      <c r="J9" s="76"/>
      <c r="K9" s="76"/>
      <c r="L9" s="76"/>
      <c r="M9" s="76"/>
      <c r="N9" s="76"/>
    </row>
    <row r="10" spans="2:16" ht="18.75" customHeight="1">
      <c r="C10" s="9" t="s">
        <v>403</v>
      </c>
      <c r="D10" s="10"/>
    </row>
    <row r="11" spans="2:16" ht="50.1" customHeight="1">
      <c r="B11" s="162"/>
      <c r="C11" s="189" t="s">
        <v>9</v>
      </c>
      <c r="D11" s="189"/>
      <c r="E11" s="183"/>
      <c r="F11" s="371" t="s">
        <v>10</v>
      </c>
      <c r="G11" s="365" t="s">
        <v>11</v>
      </c>
      <c r="H11" s="366"/>
      <c r="I11" s="366"/>
      <c r="J11" s="366" t="s">
        <v>12</v>
      </c>
      <c r="K11" s="366"/>
      <c r="L11" s="366"/>
      <c r="M11" s="375" t="s">
        <v>14</v>
      </c>
    </row>
    <row r="12" spans="2:16" ht="50.1" customHeight="1">
      <c r="B12" s="162"/>
      <c r="C12" s="191"/>
      <c r="D12" s="191"/>
      <c r="E12" s="184"/>
      <c r="F12" s="371"/>
      <c r="G12" s="365"/>
      <c r="H12" s="366"/>
      <c r="I12" s="366"/>
      <c r="J12" s="366"/>
      <c r="K12" s="366"/>
      <c r="L12" s="366"/>
      <c r="M12" s="375"/>
    </row>
    <row r="13" spans="2:16" ht="37.5" customHeight="1">
      <c r="B13" s="11" t="s">
        <v>343</v>
      </c>
      <c r="C13" s="243" t="s">
        <v>325</v>
      </c>
      <c r="D13" s="243"/>
      <c r="E13" s="239"/>
      <c r="F13" s="23">
        <v>2</v>
      </c>
      <c r="G13" s="45" t="s">
        <v>326</v>
      </c>
      <c r="H13" s="93"/>
      <c r="I13" s="107"/>
      <c r="J13" s="45" t="s">
        <v>350</v>
      </c>
      <c r="K13" s="93"/>
      <c r="L13" s="102"/>
      <c r="M13" s="113" t="str">
        <f>IF(H13="○",2,IF(K13="○",6,""))</f>
        <v/>
      </c>
    </row>
    <row r="14" spans="2:16" ht="37.5" customHeight="1">
      <c r="B14" s="11" t="s">
        <v>347</v>
      </c>
      <c r="C14" s="243" t="s">
        <v>328</v>
      </c>
      <c r="D14" s="243"/>
      <c r="E14" s="239"/>
      <c r="F14" s="23">
        <v>2</v>
      </c>
      <c r="G14" s="45" t="s">
        <v>351</v>
      </c>
      <c r="H14" s="93"/>
      <c r="I14" s="107"/>
      <c r="J14" s="45" t="s">
        <v>352</v>
      </c>
      <c r="K14" s="93"/>
      <c r="L14" s="102"/>
      <c r="M14" s="113" t="str">
        <f>IF(H14="○",2,IF(K14="○",6,""))</f>
        <v/>
      </c>
    </row>
    <row r="15" spans="2:16" ht="37.5" customHeight="1">
      <c r="B15" s="11" t="s">
        <v>344</v>
      </c>
      <c r="C15" s="243" t="s">
        <v>327</v>
      </c>
      <c r="D15" s="243"/>
      <c r="E15" s="239"/>
      <c r="F15" s="79">
        <v>2</v>
      </c>
      <c r="G15" s="100" t="s">
        <v>425</v>
      </c>
      <c r="H15" s="93"/>
      <c r="I15" s="107"/>
      <c r="J15" s="100" t="s">
        <v>426</v>
      </c>
      <c r="K15" s="93"/>
      <c r="L15" s="103"/>
      <c r="M15" s="113" t="str">
        <f>IF(H15="○",2,IF(K15="○",6,""))</f>
        <v/>
      </c>
    </row>
    <row r="16" spans="2:16" ht="37.5" customHeight="1">
      <c r="B16" s="162" t="s">
        <v>349</v>
      </c>
      <c r="C16" s="243" t="s">
        <v>324</v>
      </c>
      <c r="D16" s="243"/>
      <c r="E16" s="239"/>
      <c r="F16" s="23" t="s">
        <v>98</v>
      </c>
      <c r="G16" s="23"/>
      <c r="H16" s="89"/>
      <c r="I16" s="96"/>
      <c r="J16" s="96"/>
      <c r="K16" s="96"/>
      <c r="L16" s="96"/>
      <c r="M16" s="230"/>
    </row>
    <row r="17" spans="2:17" ht="19.5" customHeight="1">
      <c r="B17" s="162"/>
      <c r="C17" s="233" t="s">
        <v>353</v>
      </c>
      <c r="D17" s="233"/>
      <c r="E17" s="233"/>
      <c r="F17" s="233"/>
      <c r="G17" s="233"/>
      <c r="H17" s="233"/>
      <c r="I17" s="233"/>
      <c r="J17" s="233"/>
      <c r="K17" s="233"/>
      <c r="L17" s="234"/>
      <c r="M17" s="231"/>
    </row>
    <row r="18" spans="2:17" ht="19.5" customHeight="1">
      <c r="B18" s="204" t="s">
        <v>101</v>
      </c>
      <c r="C18" s="205"/>
      <c r="D18" s="205"/>
      <c r="E18" s="206"/>
      <c r="F18" s="216" t="s">
        <v>444</v>
      </c>
      <c r="G18" s="217"/>
      <c r="H18" s="217"/>
      <c r="I18" s="217"/>
      <c r="J18" s="217"/>
      <c r="K18" s="217"/>
      <c r="L18" s="232"/>
      <c r="M18" s="114" t="str">
        <f>IF(SUM(M13:M17)=0,"",SUM(M13:M17))</f>
        <v/>
      </c>
    </row>
    <row r="19" spans="2:17" ht="19.5" customHeight="1">
      <c r="B19" s="72"/>
      <c r="C19" s="72"/>
      <c r="D19" s="72"/>
      <c r="E19" s="72"/>
      <c r="F19" s="37"/>
      <c r="G19" s="37"/>
      <c r="H19" s="37"/>
      <c r="I19" s="37"/>
      <c r="J19" s="37"/>
      <c r="K19" s="37"/>
      <c r="L19" s="37"/>
      <c r="M19" s="128"/>
    </row>
    <row r="20" spans="2:17" ht="18.75" customHeight="1">
      <c r="B20" s="376" t="s">
        <v>441</v>
      </c>
      <c r="C20" s="377"/>
      <c r="D20" s="377"/>
      <c r="E20" s="377"/>
      <c r="F20" s="377"/>
      <c r="G20" s="377"/>
      <c r="H20" s="377"/>
      <c r="I20" s="377"/>
      <c r="J20" s="377"/>
      <c r="K20" s="377"/>
      <c r="L20" s="377"/>
      <c r="M20" s="378"/>
      <c r="Q20" s="7"/>
    </row>
    <row r="21" spans="2:17" ht="49.5" customHeight="1">
      <c r="B21" s="162"/>
      <c r="C21" s="189" t="s">
        <v>9</v>
      </c>
      <c r="D21" s="189"/>
      <c r="E21" s="183"/>
      <c r="F21" s="371" t="s">
        <v>10</v>
      </c>
      <c r="G21" s="365" t="s">
        <v>11</v>
      </c>
      <c r="H21" s="366"/>
      <c r="I21" s="366"/>
      <c r="J21" s="366" t="s">
        <v>12</v>
      </c>
      <c r="K21" s="366"/>
      <c r="L21" s="366"/>
      <c r="M21" s="375" t="s">
        <v>14</v>
      </c>
    </row>
    <row r="22" spans="2:17" ht="49.5" customHeight="1">
      <c r="B22" s="162"/>
      <c r="C22" s="191"/>
      <c r="D22" s="191"/>
      <c r="E22" s="184"/>
      <c r="F22" s="371"/>
      <c r="G22" s="365"/>
      <c r="H22" s="366"/>
      <c r="I22" s="366"/>
      <c r="J22" s="366"/>
      <c r="K22" s="366"/>
      <c r="L22" s="366"/>
      <c r="M22" s="375"/>
    </row>
    <row r="23" spans="2:17" ht="37.5" customHeight="1">
      <c r="B23" s="11" t="s">
        <v>343</v>
      </c>
      <c r="C23" s="243" t="s">
        <v>325</v>
      </c>
      <c r="D23" s="243"/>
      <c r="E23" s="239"/>
      <c r="F23" s="23">
        <v>2</v>
      </c>
      <c r="G23" s="45" t="s">
        <v>326</v>
      </c>
      <c r="H23" s="93"/>
      <c r="I23" s="107"/>
      <c r="J23" s="45" t="s">
        <v>350</v>
      </c>
      <c r="K23" s="93"/>
      <c r="L23" s="102"/>
      <c r="M23" s="113" t="str">
        <f>IF(H23="○",2,IF(K23="○",6,""))</f>
        <v/>
      </c>
    </row>
    <row r="24" spans="2:17" ht="37.5" customHeight="1">
      <c r="B24" s="11" t="s">
        <v>347</v>
      </c>
      <c r="C24" s="243" t="s">
        <v>327</v>
      </c>
      <c r="D24" s="243"/>
      <c r="E24" s="239"/>
      <c r="F24" s="79">
        <v>2</v>
      </c>
      <c r="G24" s="100" t="s">
        <v>425</v>
      </c>
      <c r="H24" s="93"/>
      <c r="I24" s="107"/>
      <c r="J24" s="100" t="s">
        <v>426</v>
      </c>
      <c r="K24" s="93"/>
      <c r="L24" s="103"/>
      <c r="M24" s="113" t="str">
        <f>IF(H24="○",2,IF(K24="○",6,""))</f>
        <v/>
      </c>
    </row>
    <row r="25" spans="2:17" ht="37.5" customHeight="1">
      <c r="B25" s="162" t="s">
        <v>344</v>
      </c>
      <c r="C25" s="243" t="s">
        <v>324</v>
      </c>
      <c r="D25" s="243"/>
      <c r="E25" s="239"/>
      <c r="F25" s="23" t="s">
        <v>98</v>
      </c>
      <c r="G25" s="23"/>
      <c r="H25" s="89"/>
      <c r="I25" s="96"/>
      <c r="J25" s="96"/>
      <c r="K25" s="96"/>
      <c r="L25" s="96"/>
      <c r="M25" s="230"/>
    </row>
    <row r="26" spans="2:17">
      <c r="B26" s="162"/>
      <c r="C26" s="233" t="s">
        <v>353</v>
      </c>
      <c r="D26" s="233"/>
      <c r="E26" s="233"/>
      <c r="F26" s="233"/>
      <c r="G26" s="233"/>
      <c r="H26" s="233"/>
      <c r="I26" s="233"/>
      <c r="J26" s="233"/>
      <c r="K26" s="233"/>
      <c r="L26" s="234"/>
      <c r="M26" s="231"/>
    </row>
    <row r="27" spans="2:17">
      <c r="B27" s="204" t="s">
        <v>101</v>
      </c>
      <c r="C27" s="205"/>
      <c r="D27" s="205"/>
      <c r="E27" s="206"/>
      <c r="F27" s="216" t="s">
        <v>444</v>
      </c>
      <c r="G27" s="217"/>
      <c r="H27" s="217"/>
      <c r="I27" s="217"/>
      <c r="J27" s="217"/>
      <c r="K27" s="217"/>
      <c r="L27" s="232"/>
      <c r="M27" s="114" t="str">
        <f>IF(SUM(M23:M26)=0,"",SUM(M23:M26))</f>
        <v/>
      </c>
    </row>
    <row r="28" spans="2:17">
      <c r="C28" s="15"/>
      <c r="D28" s="7" t="s">
        <v>103</v>
      </c>
    </row>
  </sheetData>
  <mergeCells count="34">
    <mergeCell ref="B27:E27"/>
    <mergeCell ref="F27:L27"/>
    <mergeCell ref="B20:M20"/>
    <mergeCell ref="N1:O1"/>
    <mergeCell ref="K3:L3"/>
    <mergeCell ref="K4:L6"/>
    <mergeCell ref="C11:E12"/>
    <mergeCell ref="F11:F12"/>
    <mergeCell ref="G11:I12"/>
    <mergeCell ref="J11:L12"/>
    <mergeCell ref="B18:E18"/>
    <mergeCell ref="B8:N8"/>
    <mergeCell ref="F18:L18"/>
    <mergeCell ref="B21:B22"/>
    <mergeCell ref="C21:E22"/>
    <mergeCell ref="F21:F22"/>
    <mergeCell ref="G21:I22"/>
    <mergeCell ref="J21:L22"/>
    <mergeCell ref="M11:M12"/>
    <mergeCell ref="C13:E13"/>
    <mergeCell ref="C14:E14"/>
    <mergeCell ref="C15:E15"/>
    <mergeCell ref="M21:M22"/>
    <mergeCell ref="B16:B17"/>
    <mergeCell ref="C16:E16"/>
    <mergeCell ref="M16:M17"/>
    <mergeCell ref="C17:L17"/>
    <mergeCell ref="B11:B12"/>
    <mergeCell ref="C23:E23"/>
    <mergeCell ref="C24:E24"/>
    <mergeCell ref="B25:B26"/>
    <mergeCell ref="C25:E25"/>
    <mergeCell ref="M25:M26"/>
    <mergeCell ref="C26:L26"/>
  </mergeCells>
  <phoneticPr fontId="2"/>
  <pageMargins left="0.31496062992125984" right="0.31496062992125984" top="0.35433070866141736" bottom="0.35433070866141736" header="0.31496062992125984" footer="0.31496062992125984"/>
  <pageSetup paperSize="9" scale="73"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5E837-2237-4342-B3A5-3F0A95E8A272}">
  <sheetPr>
    <pageSetUpPr fitToPage="1"/>
  </sheetPr>
  <dimension ref="B1:Q36"/>
  <sheetViews>
    <sheetView zoomScaleNormal="100" workbookViewId="0">
      <selection activeCell="M19" sqref="M19"/>
    </sheetView>
  </sheetViews>
  <sheetFormatPr defaultColWidth="3.125" defaultRowHeight="18.75"/>
  <cols>
    <col min="1" max="1" width="3.125" style="4"/>
    <col min="2" max="2" width="3.625" style="4" customWidth="1"/>
    <col min="3" max="3" width="5.375" style="4" customWidth="1"/>
    <col min="4" max="4" width="7.125" style="4" customWidth="1"/>
    <col min="5" max="5" width="10.25" style="4" customWidth="1"/>
    <col min="6" max="6" width="3.625" style="4" customWidth="1"/>
    <col min="7" max="7" width="22.25" style="4" customWidth="1"/>
    <col min="8" max="8" width="5" style="4" customWidth="1"/>
    <col min="9" max="9" width="3.125" style="4"/>
    <col min="10" max="10" width="22.25" style="4" customWidth="1"/>
    <col min="11" max="11" width="5" style="4" customWidth="1"/>
    <col min="12" max="12" width="3.125" style="4"/>
    <col min="13" max="13" width="8.875" style="4" customWidth="1"/>
    <col min="14" max="14" width="19.75" style="4" customWidth="1"/>
    <col min="15" max="15" width="14.125" style="4" customWidth="1"/>
    <col min="16" max="16" width="1.375" style="4" customWidth="1"/>
    <col min="17" max="16384" width="3.125" style="4"/>
  </cols>
  <sheetData>
    <row r="1" spans="2:16">
      <c r="B1" s="1" t="s">
        <v>445</v>
      </c>
      <c r="C1" s="2"/>
      <c r="D1" s="2"/>
      <c r="E1"/>
      <c r="F1" s="3"/>
      <c r="G1"/>
      <c r="H1" s="3"/>
      <c r="I1"/>
      <c r="J1"/>
      <c r="K1" s="3"/>
      <c r="L1"/>
      <c r="N1" s="166"/>
      <c r="O1" s="166"/>
      <c r="P1"/>
    </row>
    <row r="2" spans="2:16">
      <c r="B2" s="1"/>
      <c r="C2" s="2"/>
      <c r="D2" s="2"/>
      <c r="E2"/>
      <c r="F2" s="3"/>
      <c r="G2"/>
      <c r="H2" s="3"/>
      <c r="I2"/>
      <c r="J2"/>
      <c r="K2"/>
      <c r="M2" s="83" t="s">
        <v>302</v>
      </c>
      <c r="N2" s="83"/>
      <c r="P2"/>
    </row>
    <row r="3" spans="2:16">
      <c r="B3" s="84" t="s">
        <v>2</v>
      </c>
      <c r="C3" s="84"/>
      <c r="D3" s="84"/>
      <c r="E3" s="84"/>
      <c r="F3" s="84"/>
      <c r="G3" s="84"/>
      <c r="H3" s="101"/>
      <c r="I3" s="84"/>
      <c r="K3" s="245" t="s">
        <v>3</v>
      </c>
      <c r="L3" s="246"/>
      <c r="M3" s="85"/>
      <c r="N3" s="86"/>
    </row>
    <row r="4" spans="2:16">
      <c r="B4" s="82" t="s">
        <v>4</v>
      </c>
      <c r="C4" s="82"/>
      <c r="D4" s="82"/>
      <c r="E4" s="82"/>
      <c r="F4" s="82"/>
      <c r="G4" s="82"/>
      <c r="H4" s="108"/>
      <c r="I4" s="82"/>
      <c r="K4" s="247" t="s">
        <v>5</v>
      </c>
      <c r="L4" s="248"/>
      <c r="M4" s="87" t="s">
        <v>6</v>
      </c>
      <c r="N4" s="88"/>
    </row>
    <row r="5" spans="2:16">
      <c r="B5" s="84"/>
      <c r="C5" s="84"/>
      <c r="D5" s="84"/>
      <c r="E5" s="84"/>
      <c r="F5" s="84"/>
      <c r="G5" s="84"/>
      <c r="H5" s="101"/>
      <c r="I5" s="84"/>
      <c r="K5" s="249"/>
      <c r="L5" s="250"/>
      <c r="M5" s="87" t="s">
        <v>306</v>
      </c>
      <c r="N5" s="88"/>
    </row>
    <row r="6" spans="2:16">
      <c r="K6" s="251"/>
      <c r="L6" s="252"/>
      <c r="M6" s="87" t="s">
        <v>7</v>
      </c>
      <c r="N6" s="88"/>
    </row>
    <row r="7" spans="2:16" ht="7.5" customHeight="1">
      <c r="K7" s="115"/>
      <c r="L7" s="115"/>
      <c r="M7" s="116"/>
      <c r="N7" s="116"/>
    </row>
    <row r="8" spans="2:16">
      <c r="B8" s="244" t="s">
        <v>440</v>
      </c>
      <c r="C8" s="244"/>
      <c r="D8" s="244"/>
      <c r="E8" s="244"/>
      <c r="F8" s="244"/>
      <c r="G8" s="244"/>
      <c r="H8" s="244"/>
      <c r="I8" s="244"/>
      <c r="J8" s="244"/>
      <c r="K8" s="244"/>
      <c r="L8" s="244"/>
      <c r="M8" s="244"/>
      <c r="N8" s="244"/>
      <c r="O8" s="244"/>
    </row>
    <row r="9" spans="2:16" ht="13.5" customHeight="1">
      <c r="B9" s="76"/>
      <c r="C9" s="76"/>
      <c r="D9" s="76"/>
      <c r="E9" s="76"/>
      <c r="F9" s="76"/>
      <c r="G9" s="76"/>
      <c r="H9" s="76"/>
      <c r="I9" s="76"/>
      <c r="J9" s="76"/>
      <c r="K9" s="76"/>
      <c r="L9" s="76"/>
      <c r="M9" s="76"/>
      <c r="N9" s="76"/>
    </row>
    <row r="10" spans="2:16" ht="18.75" customHeight="1">
      <c r="C10" s="9" t="s">
        <v>403</v>
      </c>
      <c r="D10" s="10"/>
    </row>
    <row r="11" spans="2:16" ht="50.1" customHeight="1">
      <c r="B11" s="162"/>
      <c r="C11" s="189" t="s">
        <v>9</v>
      </c>
      <c r="D11" s="189"/>
      <c r="E11" s="183"/>
      <c r="F11" s="371" t="s">
        <v>10</v>
      </c>
      <c r="G11" s="365" t="s">
        <v>11</v>
      </c>
      <c r="H11" s="366"/>
      <c r="I11" s="366"/>
      <c r="J11" s="366" t="s">
        <v>12</v>
      </c>
      <c r="K11" s="366"/>
      <c r="L11" s="366"/>
      <c r="M11" s="375" t="s">
        <v>14</v>
      </c>
    </row>
    <row r="12" spans="2:16" ht="50.1" customHeight="1">
      <c r="B12" s="162"/>
      <c r="C12" s="191"/>
      <c r="D12" s="191"/>
      <c r="E12" s="184"/>
      <c r="F12" s="371"/>
      <c r="G12" s="365"/>
      <c r="H12" s="366"/>
      <c r="I12" s="366"/>
      <c r="J12" s="366"/>
      <c r="K12" s="366"/>
      <c r="L12" s="366"/>
      <c r="M12" s="375"/>
    </row>
    <row r="13" spans="2:16" ht="37.5" customHeight="1">
      <c r="B13" s="92" t="s">
        <v>343</v>
      </c>
      <c r="C13" s="243" t="s">
        <v>330</v>
      </c>
      <c r="D13" s="243"/>
      <c r="E13" s="239"/>
      <c r="F13" s="23">
        <v>2</v>
      </c>
      <c r="G13" s="45" t="s">
        <v>323</v>
      </c>
      <c r="H13" s="93"/>
      <c r="I13" s="107"/>
      <c r="J13" s="104"/>
      <c r="K13" s="102"/>
      <c r="L13" s="105"/>
      <c r="M13" s="113" t="str">
        <f>IF(H13="○",2,"")</f>
        <v/>
      </c>
    </row>
    <row r="14" spans="2:16" ht="37.5" customHeight="1">
      <c r="B14" s="192" t="s">
        <v>347</v>
      </c>
      <c r="C14" s="188" t="s">
        <v>329</v>
      </c>
      <c r="D14" s="183"/>
      <c r="E14" s="121" t="s">
        <v>400</v>
      </c>
      <c r="F14" s="79">
        <v>1</v>
      </c>
      <c r="G14" s="95" t="s">
        <v>342</v>
      </c>
      <c r="H14" s="112"/>
      <c r="I14" s="90" t="s">
        <v>338</v>
      </c>
      <c r="J14" s="104"/>
      <c r="K14" s="106"/>
      <c r="L14" s="105"/>
      <c r="M14" s="113" t="str">
        <f>IF(H14="","",H14)</f>
        <v/>
      </c>
    </row>
    <row r="15" spans="2:16" ht="37.5" customHeight="1">
      <c r="B15" s="238"/>
      <c r="C15" s="379"/>
      <c r="D15" s="380"/>
      <c r="E15" s="121" t="s">
        <v>398</v>
      </c>
      <c r="F15" s="79">
        <v>1</v>
      </c>
      <c r="G15" s="95" t="s">
        <v>342</v>
      </c>
      <c r="H15" s="112"/>
      <c r="I15" s="90" t="s">
        <v>338</v>
      </c>
      <c r="J15" s="103"/>
      <c r="K15" s="106"/>
      <c r="L15" s="105"/>
      <c r="M15" s="113" t="str">
        <f>IF(H15="","",H15)</f>
        <v/>
      </c>
    </row>
    <row r="16" spans="2:16" ht="37.5" customHeight="1">
      <c r="B16" s="193"/>
      <c r="C16" s="190"/>
      <c r="D16" s="184"/>
      <c r="E16" s="121" t="s">
        <v>399</v>
      </c>
      <c r="F16" s="79">
        <v>1</v>
      </c>
      <c r="G16" s="95" t="s">
        <v>342</v>
      </c>
      <c r="H16" s="112"/>
      <c r="I16" s="90" t="s">
        <v>338</v>
      </c>
      <c r="J16" s="103"/>
      <c r="K16" s="106"/>
      <c r="L16" s="105"/>
      <c r="M16" s="113" t="str">
        <f>IF(H16="","",H16)</f>
        <v/>
      </c>
    </row>
    <row r="17" spans="2:17" ht="37.5" customHeight="1">
      <c r="B17" s="92" t="s">
        <v>344</v>
      </c>
      <c r="C17" s="243" t="s">
        <v>331</v>
      </c>
      <c r="D17" s="243"/>
      <c r="E17" s="239"/>
      <c r="F17" s="23">
        <v>2</v>
      </c>
      <c r="G17" s="23" t="s">
        <v>332</v>
      </c>
      <c r="H17" s="93"/>
      <c r="I17" s="107"/>
      <c r="J17" s="89" t="s">
        <v>333</v>
      </c>
      <c r="K17" s="93"/>
      <c r="L17" s="107"/>
      <c r="M17" s="113" t="str">
        <f>IF(H17="○",2,IF(K17="○",6,""))</f>
        <v/>
      </c>
    </row>
    <row r="18" spans="2:17" ht="37.5" customHeight="1">
      <c r="B18" s="141" t="s">
        <v>349</v>
      </c>
      <c r="C18" s="364" t="s">
        <v>456</v>
      </c>
      <c r="D18" s="364"/>
      <c r="E18" s="365"/>
      <c r="F18" s="23">
        <v>2</v>
      </c>
      <c r="G18" s="23" t="s">
        <v>455</v>
      </c>
      <c r="H18" s="93"/>
      <c r="I18" s="107"/>
      <c r="J18" s="102"/>
      <c r="K18" s="148"/>
      <c r="L18" s="103"/>
      <c r="M18" s="113" t="str">
        <f>IF(H18="○",2,"")</f>
        <v/>
      </c>
    </row>
    <row r="19" spans="2:17" ht="37.5" customHeight="1">
      <c r="B19" s="192" t="s">
        <v>345</v>
      </c>
      <c r="C19" s="243" t="s">
        <v>324</v>
      </c>
      <c r="D19" s="243"/>
      <c r="E19" s="239"/>
      <c r="F19" s="23" t="s">
        <v>98</v>
      </c>
      <c r="G19" s="23"/>
      <c r="H19" s="89"/>
      <c r="I19" s="91"/>
      <c r="J19" s="80"/>
      <c r="K19" s="80"/>
      <c r="L19" s="80"/>
      <c r="M19" s="113"/>
    </row>
    <row r="20" spans="2:17" ht="16.5" customHeight="1">
      <c r="B20" s="193"/>
      <c r="C20" s="233" t="s">
        <v>353</v>
      </c>
      <c r="D20" s="233"/>
      <c r="E20" s="233"/>
      <c r="F20" s="233"/>
      <c r="G20" s="233"/>
      <c r="H20" s="233"/>
      <c r="I20" s="233"/>
      <c r="J20" s="233"/>
      <c r="K20" s="233"/>
      <c r="L20" s="234"/>
      <c r="M20" s="113"/>
    </row>
    <row r="21" spans="2:17" ht="19.5" customHeight="1">
      <c r="B21" s="204" t="s">
        <v>101</v>
      </c>
      <c r="C21" s="205"/>
      <c r="D21" s="205"/>
      <c r="E21" s="206"/>
      <c r="F21" s="216" t="s">
        <v>444</v>
      </c>
      <c r="G21" s="217"/>
      <c r="H21" s="217"/>
      <c r="I21" s="217"/>
      <c r="J21" s="217"/>
      <c r="K21" s="217"/>
      <c r="L21" s="232"/>
      <c r="M21" s="114" t="str">
        <f>IF(SUM(M13:M19)=0," ",SUM(M13:M19))</f>
        <v xml:space="preserve"> </v>
      </c>
    </row>
    <row r="22" spans="2:17" ht="19.5" customHeight="1">
      <c r="B22" s="81"/>
      <c r="C22" s="81"/>
      <c r="D22" s="81"/>
      <c r="E22" s="81"/>
      <c r="F22" s="45"/>
      <c r="G22" s="45"/>
      <c r="H22" s="45"/>
      <c r="I22" s="44"/>
      <c r="J22" s="44"/>
      <c r="K22" s="45"/>
      <c r="L22" s="44"/>
      <c r="M22" s="125"/>
    </row>
    <row r="23" spans="2:17">
      <c r="B23" s="376" t="s">
        <v>441</v>
      </c>
      <c r="C23" s="377"/>
      <c r="D23" s="377"/>
      <c r="E23" s="377"/>
      <c r="F23" s="377"/>
      <c r="G23" s="377"/>
      <c r="H23" s="377"/>
      <c r="I23" s="377"/>
      <c r="J23" s="377"/>
      <c r="K23" s="377"/>
      <c r="L23" s="377"/>
      <c r="M23" s="378"/>
    </row>
    <row r="24" spans="2:17" ht="49.5" customHeight="1">
      <c r="B24" s="162"/>
      <c r="C24" s="189" t="s">
        <v>9</v>
      </c>
      <c r="D24" s="189"/>
      <c r="E24" s="183"/>
      <c r="F24" s="371" t="s">
        <v>10</v>
      </c>
      <c r="G24" s="365" t="s">
        <v>11</v>
      </c>
      <c r="H24" s="366"/>
      <c r="I24" s="366"/>
      <c r="J24" s="366" t="s">
        <v>12</v>
      </c>
      <c r="K24" s="366"/>
      <c r="L24" s="366"/>
      <c r="M24" s="375" t="s">
        <v>14</v>
      </c>
      <c r="O24" s="30"/>
    </row>
    <row r="25" spans="2:17" ht="49.5" customHeight="1">
      <c r="B25" s="162"/>
      <c r="C25" s="191"/>
      <c r="D25" s="191"/>
      <c r="E25" s="184"/>
      <c r="F25" s="371"/>
      <c r="G25" s="365"/>
      <c r="H25" s="366"/>
      <c r="I25" s="366"/>
      <c r="J25" s="366"/>
      <c r="K25" s="366"/>
      <c r="L25" s="366"/>
      <c r="M25" s="375"/>
      <c r="O25" s="30"/>
    </row>
    <row r="26" spans="2:17" ht="37.5" customHeight="1">
      <c r="B26" s="192" t="s">
        <v>343</v>
      </c>
      <c r="C26" s="188" t="s">
        <v>329</v>
      </c>
      <c r="D26" s="183"/>
      <c r="E26" s="121" t="s">
        <v>400</v>
      </c>
      <c r="F26" s="79">
        <v>1</v>
      </c>
      <c r="G26" s="124" t="s">
        <v>435</v>
      </c>
      <c r="H26" s="112"/>
      <c r="I26" s="90" t="s">
        <v>338</v>
      </c>
      <c r="J26" s="104"/>
      <c r="K26" s="106"/>
      <c r="L26" s="105"/>
      <c r="M26" s="113" t="str">
        <f>IF(H26="","",H26)</f>
        <v/>
      </c>
      <c r="O26" s="30"/>
    </row>
    <row r="27" spans="2:17" ht="37.5" customHeight="1">
      <c r="B27" s="238"/>
      <c r="C27" s="379"/>
      <c r="D27" s="380"/>
      <c r="E27" s="121" t="s">
        <v>398</v>
      </c>
      <c r="F27" s="79">
        <v>1</v>
      </c>
      <c r="G27" s="127" t="s">
        <v>435</v>
      </c>
      <c r="H27" s="112"/>
      <c r="I27" s="90" t="s">
        <v>338</v>
      </c>
      <c r="J27" s="103"/>
      <c r="K27" s="106"/>
      <c r="L27" s="105"/>
      <c r="M27" s="113" t="str">
        <f>IF(H27="","",H27)</f>
        <v/>
      </c>
      <c r="O27" s="30"/>
    </row>
    <row r="28" spans="2:17" ht="37.5" customHeight="1">
      <c r="B28" s="193"/>
      <c r="C28" s="190"/>
      <c r="D28" s="184"/>
      <c r="E28" s="121" t="s">
        <v>399</v>
      </c>
      <c r="F28" s="79">
        <v>1</v>
      </c>
      <c r="G28" s="127" t="s">
        <v>435</v>
      </c>
      <c r="H28" s="112"/>
      <c r="I28" s="90" t="s">
        <v>338</v>
      </c>
      <c r="J28" s="103"/>
      <c r="K28" s="106"/>
      <c r="L28" s="105"/>
      <c r="M28" s="113" t="str">
        <f>IF(H28="","",H28)</f>
        <v/>
      </c>
    </row>
    <row r="29" spans="2:17" ht="37.5" customHeight="1">
      <c r="B29" s="92" t="s">
        <v>347</v>
      </c>
      <c r="C29" s="243" t="s">
        <v>331</v>
      </c>
      <c r="D29" s="243"/>
      <c r="E29" s="239"/>
      <c r="F29" s="23">
        <v>2</v>
      </c>
      <c r="G29" s="23" t="s">
        <v>332</v>
      </c>
      <c r="H29" s="93"/>
      <c r="I29" s="107"/>
      <c r="J29" s="89" t="s">
        <v>333</v>
      </c>
      <c r="K29" s="93"/>
      <c r="L29" s="107"/>
      <c r="M29" s="113" t="str">
        <f>IF(H29="○",2,IF(K29="○",6,""))</f>
        <v/>
      </c>
      <c r="Q29" s="7"/>
    </row>
    <row r="30" spans="2:17" ht="37.5" customHeight="1">
      <c r="B30" s="141" t="s">
        <v>344</v>
      </c>
      <c r="C30" s="364" t="s">
        <v>456</v>
      </c>
      <c r="D30" s="364"/>
      <c r="E30" s="365"/>
      <c r="F30" s="23">
        <v>2</v>
      </c>
      <c r="G30" s="23" t="s">
        <v>455</v>
      </c>
      <c r="H30" s="93"/>
      <c r="I30" s="107"/>
      <c r="J30" s="102"/>
      <c r="K30" s="148"/>
      <c r="L30" s="103"/>
      <c r="M30" s="113" t="str">
        <f>IF(H30="○",2,"")</f>
        <v/>
      </c>
    </row>
    <row r="31" spans="2:17" ht="37.5" customHeight="1">
      <c r="B31" s="192" t="s">
        <v>349</v>
      </c>
      <c r="C31" s="243" t="s">
        <v>324</v>
      </c>
      <c r="D31" s="243"/>
      <c r="E31" s="239"/>
      <c r="F31" s="23" t="s">
        <v>98</v>
      </c>
      <c r="G31" s="23"/>
      <c r="H31" s="89"/>
      <c r="I31" s="91"/>
      <c r="J31" s="80"/>
      <c r="K31" s="80"/>
      <c r="L31" s="80"/>
      <c r="M31" s="113"/>
      <c r="Q31" s="7"/>
    </row>
    <row r="32" spans="2:17">
      <c r="B32" s="193"/>
      <c r="C32" s="233" t="s">
        <v>353</v>
      </c>
      <c r="D32" s="233"/>
      <c r="E32" s="233"/>
      <c r="F32" s="233"/>
      <c r="G32" s="233"/>
      <c r="H32" s="233"/>
      <c r="I32" s="233"/>
      <c r="J32" s="233"/>
      <c r="K32" s="233"/>
      <c r="L32" s="234"/>
      <c r="M32" s="113"/>
    </row>
    <row r="33" spans="2:13">
      <c r="B33" s="204" t="s">
        <v>101</v>
      </c>
      <c r="C33" s="205"/>
      <c r="D33" s="205"/>
      <c r="E33" s="206"/>
      <c r="F33" s="216" t="s">
        <v>444</v>
      </c>
      <c r="G33" s="217"/>
      <c r="H33" s="217"/>
      <c r="I33" s="217"/>
      <c r="J33" s="217"/>
      <c r="K33" s="217"/>
      <c r="L33" s="232"/>
      <c r="M33" s="114" t="str">
        <f>IF(SUM(M26:M31)=0," ",SUM(M26:M31))</f>
        <v xml:space="preserve"> </v>
      </c>
    </row>
    <row r="34" spans="2:13" ht="18.75" customHeight="1">
      <c r="B34" s="7"/>
      <c r="C34" s="15"/>
      <c r="D34" s="7" t="s">
        <v>103</v>
      </c>
      <c r="E34" s="41"/>
      <c r="F34" s="41"/>
      <c r="G34" s="41"/>
      <c r="H34" s="41"/>
      <c r="I34" s="41"/>
      <c r="J34" s="41"/>
      <c r="K34" s="41"/>
    </row>
    <row r="35" spans="2:13">
      <c r="C35" s="29"/>
      <c r="D35" s="7" t="s">
        <v>105</v>
      </c>
    </row>
    <row r="36" spans="2:13" ht="18.75" customHeight="1">
      <c r="C36" s="43"/>
    </row>
  </sheetData>
  <mergeCells count="36">
    <mergeCell ref="N1:O1"/>
    <mergeCell ref="K3:L3"/>
    <mergeCell ref="K4:L6"/>
    <mergeCell ref="B8:O8"/>
    <mergeCell ref="C18:E18"/>
    <mergeCell ref="M11:M12"/>
    <mergeCell ref="C13:E13"/>
    <mergeCell ref="B14:B16"/>
    <mergeCell ref="C14:D16"/>
    <mergeCell ref="C17:E17"/>
    <mergeCell ref="B11:B12"/>
    <mergeCell ref="C11:E12"/>
    <mergeCell ref="F11:F12"/>
    <mergeCell ref="G11:I12"/>
    <mergeCell ref="J11:L12"/>
    <mergeCell ref="B19:B20"/>
    <mergeCell ref="C19:E19"/>
    <mergeCell ref="C20:L20"/>
    <mergeCell ref="B21:E21"/>
    <mergeCell ref="C30:E30"/>
    <mergeCell ref="F21:L21"/>
    <mergeCell ref="C32:L32"/>
    <mergeCell ref="B33:E33"/>
    <mergeCell ref="B26:B28"/>
    <mergeCell ref="C26:D28"/>
    <mergeCell ref="B23:M23"/>
    <mergeCell ref="F33:L33"/>
    <mergeCell ref="M24:M25"/>
    <mergeCell ref="B24:B25"/>
    <mergeCell ref="C24:E25"/>
    <mergeCell ref="F24:F25"/>
    <mergeCell ref="G24:I25"/>
    <mergeCell ref="J24:L25"/>
    <mergeCell ref="C29:E29"/>
    <mergeCell ref="B31:B32"/>
    <mergeCell ref="C31:E31"/>
  </mergeCells>
  <phoneticPr fontId="2"/>
  <pageMargins left="0.31496062992125984" right="0.11811023622047245" top="0.55118110236220474" bottom="0.35433070866141736" header="0.31496062992125984" footer="0.31496062992125984"/>
  <pageSetup paperSize="9" scale="74"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DBC7B-E04C-4EAA-8C96-054B54040B69}">
  <sheetPr>
    <pageSetUpPr fitToPage="1"/>
  </sheetPr>
  <dimension ref="B1:Q38"/>
  <sheetViews>
    <sheetView zoomScaleNormal="100" workbookViewId="0">
      <selection activeCell="C7" sqref="C7"/>
    </sheetView>
  </sheetViews>
  <sheetFormatPr defaultColWidth="3.125" defaultRowHeight="18.75"/>
  <cols>
    <col min="1" max="1" width="3.125" style="4"/>
    <col min="2" max="2" width="3.625" style="4" customWidth="1"/>
    <col min="3" max="3" width="5.375" style="4" customWidth="1"/>
    <col min="4" max="4" width="7.125" style="4" customWidth="1"/>
    <col min="5" max="5" width="10.25" style="4" customWidth="1"/>
    <col min="6" max="6" width="3.625" style="4" customWidth="1"/>
    <col min="7" max="7" width="22.25" style="4" customWidth="1"/>
    <col min="8" max="8" width="5" style="4" customWidth="1"/>
    <col min="9" max="9" width="3.125" style="4"/>
    <col min="10" max="10" width="22.25" style="4" customWidth="1"/>
    <col min="11" max="11" width="5" style="4" customWidth="1"/>
    <col min="12" max="12" width="3.125" style="4"/>
    <col min="13" max="13" width="8.125" style="4" customWidth="1"/>
    <col min="14" max="14" width="20.125" style="4" customWidth="1"/>
    <col min="15" max="15" width="14.125" style="4" customWidth="1"/>
    <col min="16" max="16" width="1.375" style="4" customWidth="1"/>
    <col min="17" max="16384" width="3.125" style="4"/>
  </cols>
  <sheetData>
    <row r="1" spans="2:16">
      <c r="B1" s="1" t="s">
        <v>443</v>
      </c>
      <c r="C1" s="2"/>
      <c r="D1" s="2"/>
      <c r="E1"/>
      <c r="F1" s="3"/>
      <c r="G1"/>
      <c r="H1" s="3"/>
      <c r="I1"/>
      <c r="J1"/>
      <c r="K1" s="3"/>
      <c r="L1"/>
      <c r="N1" s="166"/>
      <c r="O1" s="166"/>
      <c r="P1"/>
    </row>
    <row r="2" spans="2:16">
      <c r="B2" s="1"/>
      <c r="C2" s="2"/>
      <c r="D2" s="2"/>
      <c r="E2"/>
      <c r="F2" s="3"/>
      <c r="G2"/>
      <c r="H2" s="3"/>
      <c r="I2"/>
      <c r="J2"/>
      <c r="K2"/>
      <c r="M2" s="83" t="s">
        <v>302</v>
      </c>
      <c r="N2" s="83"/>
      <c r="P2"/>
    </row>
    <row r="3" spans="2:16">
      <c r="B3" s="84" t="s">
        <v>2</v>
      </c>
      <c r="C3" s="84"/>
      <c r="D3" s="84"/>
      <c r="E3" s="84"/>
      <c r="F3" s="84"/>
      <c r="G3" s="84"/>
      <c r="H3" s="101"/>
      <c r="I3" s="84"/>
      <c r="K3" s="245" t="s">
        <v>3</v>
      </c>
      <c r="L3" s="246"/>
      <c r="M3" s="85"/>
      <c r="N3" s="86"/>
    </row>
    <row r="4" spans="2:16">
      <c r="B4" s="82" t="s">
        <v>4</v>
      </c>
      <c r="C4" s="82"/>
      <c r="D4" s="82"/>
      <c r="E4" s="82"/>
      <c r="F4" s="82"/>
      <c r="G4" s="82"/>
      <c r="H4" s="108"/>
      <c r="I4" s="82"/>
      <c r="K4" s="247" t="s">
        <v>5</v>
      </c>
      <c r="L4" s="248"/>
      <c r="M4" s="87" t="s">
        <v>6</v>
      </c>
      <c r="N4" s="88"/>
    </row>
    <row r="5" spans="2:16">
      <c r="B5" s="84"/>
      <c r="C5" s="84"/>
      <c r="D5" s="84"/>
      <c r="E5" s="84"/>
      <c r="F5" s="84"/>
      <c r="G5" s="84"/>
      <c r="H5" s="101"/>
      <c r="I5" s="84"/>
      <c r="K5" s="249"/>
      <c r="L5" s="250"/>
      <c r="M5" s="87" t="s">
        <v>306</v>
      </c>
      <c r="N5" s="88"/>
    </row>
    <row r="6" spans="2:16">
      <c r="K6" s="251"/>
      <c r="L6" s="252"/>
      <c r="M6" s="87" t="s">
        <v>7</v>
      </c>
      <c r="N6" s="88"/>
    </row>
    <row r="7" spans="2:16" ht="19.5" customHeight="1">
      <c r="K7" s="115"/>
      <c r="L7" s="115"/>
      <c r="M7" s="116"/>
      <c r="N7" s="116"/>
    </row>
    <row r="8" spans="2:16">
      <c r="B8" s="244" t="s">
        <v>442</v>
      </c>
      <c r="C8" s="244"/>
      <c r="D8" s="244"/>
      <c r="E8" s="244"/>
      <c r="F8" s="244"/>
      <c r="G8" s="244"/>
      <c r="H8" s="244"/>
      <c r="I8" s="244"/>
      <c r="J8" s="244"/>
      <c r="K8" s="244"/>
      <c r="L8" s="244"/>
      <c r="M8" s="244"/>
      <c r="N8" s="244"/>
      <c r="O8" s="244"/>
    </row>
    <row r="9" spans="2:16" ht="22.5" customHeight="1">
      <c r="B9" s="76"/>
      <c r="C9" s="76"/>
      <c r="D9" s="76"/>
      <c r="E9" s="76"/>
      <c r="F9" s="76"/>
      <c r="G9" s="76"/>
      <c r="H9" s="76"/>
      <c r="I9" s="76"/>
      <c r="J9" s="76"/>
      <c r="K9" s="76"/>
      <c r="L9" s="76"/>
      <c r="M9" s="76"/>
      <c r="N9" s="76"/>
    </row>
    <row r="10" spans="2:16" ht="18.75" customHeight="1">
      <c r="C10" s="9" t="s">
        <v>403</v>
      </c>
      <c r="D10" s="10"/>
    </row>
    <row r="11" spans="2:16" ht="50.1" customHeight="1">
      <c r="B11" s="162"/>
      <c r="C11" s="189" t="s">
        <v>9</v>
      </c>
      <c r="D11" s="189"/>
      <c r="E11" s="183"/>
      <c r="F11" s="371" t="s">
        <v>10</v>
      </c>
      <c r="G11" s="365" t="s">
        <v>11</v>
      </c>
      <c r="H11" s="366"/>
      <c r="I11" s="366"/>
      <c r="J11" s="366" t="s">
        <v>12</v>
      </c>
      <c r="K11" s="366"/>
      <c r="L11" s="366"/>
      <c r="M11" s="375" t="s">
        <v>14</v>
      </c>
    </row>
    <row r="12" spans="2:16" ht="50.1" customHeight="1">
      <c r="B12" s="162"/>
      <c r="C12" s="191"/>
      <c r="D12" s="191"/>
      <c r="E12" s="184"/>
      <c r="F12" s="371"/>
      <c r="G12" s="365"/>
      <c r="H12" s="366"/>
      <c r="I12" s="366"/>
      <c r="J12" s="366"/>
      <c r="K12" s="366"/>
      <c r="L12" s="366"/>
      <c r="M12" s="375"/>
    </row>
    <row r="13" spans="2:16" ht="35.25" customHeight="1">
      <c r="B13" s="92" t="s">
        <v>343</v>
      </c>
      <c r="C13" s="364" t="s">
        <v>334</v>
      </c>
      <c r="D13" s="364"/>
      <c r="E13" s="365"/>
      <c r="F13" s="79">
        <v>1</v>
      </c>
      <c r="G13" s="23" t="s">
        <v>354</v>
      </c>
      <c r="H13" s="112"/>
      <c r="I13" s="90" t="s">
        <v>338</v>
      </c>
      <c r="J13" s="103"/>
      <c r="K13" s="102"/>
      <c r="L13" s="103"/>
      <c r="M13" s="113" t="str">
        <f>IF(H13="","",H13*1)</f>
        <v/>
      </c>
      <c r="N13" s="14"/>
    </row>
    <row r="14" spans="2:16" ht="35.25" customHeight="1">
      <c r="B14" s="92" t="s">
        <v>347</v>
      </c>
      <c r="C14" s="243" t="s">
        <v>335</v>
      </c>
      <c r="D14" s="243"/>
      <c r="E14" s="239"/>
      <c r="F14" s="79">
        <v>2</v>
      </c>
      <c r="G14" s="23" t="s">
        <v>356</v>
      </c>
      <c r="H14" s="93"/>
      <c r="I14" s="107"/>
      <c r="J14" s="23" t="s">
        <v>357</v>
      </c>
      <c r="K14" s="93"/>
      <c r="L14" s="107"/>
      <c r="M14" s="113" t="str">
        <f>IF(H14="○",2,IF(K14="○",6,""))</f>
        <v/>
      </c>
      <c r="N14" s="58"/>
    </row>
    <row r="15" spans="2:16" ht="35.25" customHeight="1">
      <c r="B15" s="92" t="s">
        <v>344</v>
      </c>
      <c r="C15" s="243" t="s">
        <v>448</v>
      </c>
      <c r="D15" s="243"/>
      <c r="E15" s="239"/>
      <c r="F15" s="79">
        <v>1</v>
      </c>
      <c r="G15" s="16" t="s">
        <v>342</v>
      </c>
      <c r="H15" s="112"/>
      <c r="I15" s="90" t="s">
        <v>338</v>
      </c>
      <c r="J15" s="103"/>
      <c r="K15" s="102"/>
      <c r="L15" s="103"/>
      <c r="M15" s="113" t="str">
        <f>IF(H15="","",H15*1)</f>
        <v/>
      </c>
      <c r="N15" s="58"/>
    </row>
    <row r="16" spans="2:16" ht="35.25" customHeight="1">
      <c r="B16" s="92" t="s">
        <v>349</v>
      </c>
      <c r="C16" s="243" t="s">
        <v>358</v>
      </c>
      <c r="D16" s="243"/>
      <c r="E16" s="239"/>
      <c r="F16" s="23">
        <v>2</v>
      </c>
      <c r="G16" s="16" t="s">
        <v>359</v>
      </c>
      <c r="H16" s="93"/>
      <c r="I16" s="107"/>
      <c r="J16" s="23" t="s">
        <v>360</v>
      </c>
      <c r="K16" s="93"/>
      <c r="L16" s="107"/>
      <c r="M16" s="113" t="str">
        <f>IF(H16="○",2,IF(K16="○",6,""))</f>
        <v/>
      </c>
      <c r="N16" s="58"/>
    </row>
    <row r="17" spans="2:17" ht="35.25" customHeight="1">
      <c r="B17" s="92" t="s">
        <v>345</v>
      </c>
      <c r="C17" s="364" t="s">
        <v>355</v>
      </c>
      <c r="D17" s="364"/>
      <c r="E17" s="365"/>
      <c r="F17" s="23">
        <v>2</v>
      </c>
      <c r="G17" s="45" t="s">
        <v>323</v>
      </c>
      <c r="H17" s="93"/>
      <c r="I17" s="107"/>
      <c r="J17" s="103"/>
      <c r="K17" s="102"/>
      <c r="L17" s="103"/>
      <c r="M17" s="113" t="str">
        <f>IF(H17="○",2,"")</f>
        <v/>
      </c>
      <c r="N17" s="58"/>
    </row>
    <row r="18" spans="2:17" ht="35.25" customHeight="1">
      <c r="B18" s="11" t="s">
        <v>346</v>
      </c>
      <c r="C18" s="243" t="s">
        <v>336</v>
      </c>
      <c r="D18" s="243"/>
      <c r="E18" s="239"/>
      <c r="F18" s="23">
        <v>2</v>
      </c>
      <c r="G18" s="45" t="s">
        <v>323</v>
      </c>
      <c r="H18" s="93"/>
      <c r="I18" s="107"/>
      <c r="J18" s="103"/>
      <c r="K18" s="102"/>
      <c r="L18" s="103"/>
      <c r="M18" s="113" t="str">
        <f>IF(H18="○",2,"")</f>
        <v/>
      </c>
      <c r="N18" s="58"/>
    </row>
    <row r="19" spans="2:17" ht="37.5" customHeight="1">
      <c r="B19" s="192" t="s">
        <v>361</v>
      </c>
      <c r="C19" s="243" t="s">
        <v>324</v>
      </c>
      <c r="D19" s="243"/>
      <c r="E19" s="239"/>
      <c r="F19" s="23" t="s">
        <v>98</v>
      </c>
      <c r="G19" s="23"/>
      <c r="H19" s="23"/>
      <c r="I19" s="96"/>
      <c r="J19" s="96"/>
      <c r="K19" s="96"/>
      <c r="L19" s="96"/>
      <c r="M19" s="230"/>
    </row>
    <row r="20" spans="2:17" ht="17.25" customHeight="1">
      <c r="B20" s="193"/>
      <c r="C20" s="233" t="s">
        <v>353</v>
      </c>
      <c r="D20" s="233"/>
      <c r="E20" s="233"/>
      <c r="F20" s="233"/>
      <c r="G20" s="233"/>
      <c r="H20" s="233"/>
      <c r="I20" s="233"/>
      <c r="J20" s="233"/>
      <c r="K20" s="233"/>
      <c r="L20" s="234"/>
      <c r="M20" s="231"/>
    </row>
    <row r="21" spans="2:17" ht="19.5" customHeight="1">
      <c r="B21" s="204" t="s">
        <v>101</v>
      </c>
      <c r="C21" s="205"/>
      <c r="D21" s="205"/>
      <c r="E21" s="206"/>
      <c r="F21" s="216" t="s">
        <v>444</v>
      </c>
      <c r="G21" s="217"/>
      <c r="H21" s="217"/>
      <c r="I21" s="217"/>
      <c r="J21" s="217"/>
      <c r="K21" s="217"/>
      <c r="L21" s="232"/>
      <c r="M21" s="114" t="str">
        <f>IF(SUM(M13:M20)=0," ",SUM(M13:M20))</f>
        <v xml:space="preserve"> </v>
      </c>
    </row>
    <row r="22" spans="2:17">
      <c r="C22" s="15"/>
      <c r="D22" s="7" t="s">
        <v>103</v>
      </c>
    </row>
    <row r="23" spans="2:17">
      <c r="B23" s="4" t="s">
        <v>104</v>
      </c>
      <c r="C23" s="29"/>
      <c r="D23" s="7" t="s">
        <v>105</v>
      </c>
      <c r="J23" s="10"/>
    </row>
    <row r="24" spans="2:17">
      <c r="C24" s="7"/>
      <c r="D24" s="7"/>
      <c r="J24" s="10"/>
    </row>
    <row r="25" spans="2:17" ht="29.25" customHeight="1">
      <c r="B25" s="31"/>
      <c r="C25" s="32"/>
      <c r="D25" s="32"/>
      <c r="E25" s="37"/>
      <c r="F25" s="37"/>
      <c r="G25" s="37"/>
      <c r="H25" s="37"/>
      <c r="I25" s="43"/>
      <c r="J25" s="41"/>
      <c r="K25" s="41"/>
      <c r="O25" s="30"/>
    </row>
    <row r="26" spans="2:17">
      <c r="C26" s="32"/>
      <c r="D26" s="32"/>
      <c r="E26" s="37"/>
      <c r="F26" s="37"/>
      <c r="G26" s="37"/>
      <c r="H26" s="37"/>
      <c r="I26" s="43"/>
      <c r="J26" s="41"/>
      <c r="K26" s="41"/>
      <c r="O26" s="30"/>
    </row>
    <row r="27" spans="2:17" ht="60.75" customHeight="1">
      <c r="C27" s="38"/>
      <c r="D27" s="32"/>
      <c r="E27" s="37"/>
      <c r="F27" s="37"/>
      <c r="G27" s="37"/>
      <c r="H27" s="37"/>
      <c r="I27" s="43"/>
      <c r="J27" s="42"/>
      <c r="K27" s="41"/>
    </row>
    <row r="28" spans="2:17" ht="18.75" customHeight="1">
      <c r="C28" s="38"/>
      <c r="D28" s="32"/>
      <c r="E28" s="37"/>
      <c r="F28" s="37"/>
      <c r="G28" s="37"/>
      <c r="H28" s="37"/>
      <c r="I28" s="43"/>
      <c r="J28" s="42"/>
      <c r="K28" s="41"/>
    </row>
    <row r="29" spans="2:17">
      <c r="C29" s="32"/>
      <c r="D29" s="32"/>
      <c r="E29" s="37"/>
      <c r="F29" s="37"/>
      <c r="G29" s="37"/>
      <c r="H29" s="37"/>
      <c r="I29" s="43"/>
      <c r="J29" s="41"/>
      <c r="K29" s="41"/>
      <c r="O29" s="30"/>
    </row>
    <row r="30" spans="2:17">
      <c r="C30" s="37"/>
      <c r="D30" s="32"/>
      <c r="E30" s="37"/>
      <c r="F30" s="37"/>
      <c r="G30" s="37"/>
      <c r="H30" s="37"/>
      <c r="I30" s="43"/>
      <c r="J30" s="41"/>
      <c r="K30" s="41"/>
      <c r="O30" s="30"/>
    </row>
    <row r="31" spans="2:17" ht="18.75" customHeight="1">
      <c r="C31" s="41"/>
      <c r="D31" s="41"/>
      <c r="E31" s="41"/>
      <c r="F31" s="41"/>
      <c r="G31" s="41"/>
      <c r="H31" s="41"/>
      <c r="I31" s="41"/>
      <c r="J31" s="74"/>
      <c r="K31" s="41"/>
    </row>
    <row r="32" spans="2:17" ht="56.25" customHeight="1">
      <c r="B32" s="31"/>
      <c r="C32" s="42"/>
      <c r="D32" s="41"/>
      <c r="E32" s="41"/>
      <c r="F32" s="41"/>
      <c r="G32" s="41"/>
      <c r="H32" s="41"/>
      <c r="I32" s="41"/>
      <c r="J32" s="74"/>
      <c r="K32" s="41"/>
      <c r="Q32" s="7"/>
    </row>
    <row r="33" spans="2:17" ht="18.75" customHeight="1">
      <c r="C33" s="41"/>
      <c r="D33" s="41"/>
      <c r="E33" s="41"/>
      <c r="F33" s="41"/>
      <c r="G33" s="41"/>
      <c r="H33" s="41"/>
      <c r="I33" s="41"/>
      <c r="J33" s="74"/>
      <c r="K33" s="41"/>
      <c r="Q33" s="7"/>
    </row>
    <row r="34" spans="2:17">
      <c r="B34" s="31"/>
      <c r="C34" s="32"/>
      <c r="D34" s="41"/>
      <c r="E34" s="41"/>
      <c r="F34" s="41"/>
      <c r="G34" s="41"/>
      <c r="H34" s="41"/>
      <c r="I34" s="41"/>
      <c r="J34" s="74"/>
      <c r="K34" s="41"/>
    </row>
    <row r="35" spans="2:17">
      <c r="C35" s="41"/>
      <c r="D35" s="41"/>
      <c r="E35" s="41"/>
      <c r="F35" s="41"/>
      <c r="G35" s="41"/>
      <c r="H35" s="41"/>
      <c r="I35" s="41"/>
      <c r="J35" s="41"/>
      <c r="K35" s="41"/>
    </row>
    <row r="36" spans="2:17" ht="18.75" customHeight="1">
      <c r="B36" s="7"/>
      <c r="C36" s="41"/>
      <c r="D36" s="41"/>
      <c r="E36" s="41"/>
      <c r="F36" s="41"/>
      <c r="G36" s="41"/>
      <c r="H36" s="41"/>
      <c r="I36" s="41"/>
      <c r="J36" s="41"/>
      <c r="K36" s="41"/>
    </row>
    <row r="38" spans="2:17" ht="18.75" customHeight="1">
      <c r="C38" s="43"/>
    </row>
  </sheetData>
  <mergeCells count="22">
    <mergeCell ref="N1:O1"/>
    <mergeCell ref="K3:L3"/>
    <mergeCell ref="K4:L6"/>
    <mergeCell ref="B8:O8"/>
    <mergeCell ref="M19:M20"/>
    <mergeCell ref="C20:L20"/>
    <mergeCell ref="B21:E21"/>
    <mergeCell ref="F21:L21"/>
    <mergeCell ref="M11:M12"/>
    <mergeCell ref="C13:E13"/>
    <mergeCell ref="C14:E14"/>
    <mergeCell ref="C15:E15"/>
    <mergeCell ref="C16:E16"/>
    <mergeCell ref="C17:E17"/>
    <mergeCell ref="B11:B12"/>
    <mergeCell ref="C11:E12"/>
    <mergeCell ref="F11:F12"/>
    <mergeCell ref="G11:I12"/>
    <mergeCell ref="J11:L12"/>
    <mergeCell ref="C18:E18"/>
    <mergeCell ref="B19:B20"/>
    <mergeCell ref="C19:E19"/>
  </mergeCells>
  <phoneticPr fontId="2"/>
  <pageMargins left="0.31496062992125984" right="0.31496062992125984" top="0.55118110236220474" bottom="0.35433070866141736" header="0.31496062992125984" footer="0.31496062992125984"/>
  <pageSetup paperSize="9" scale="7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別紙1）治験・医薬品</vt:lpstr>
      <vt:lpstr>別紙２）製版後・医薬品</vt:lpstr>
      <vt:lpstr>別紙３）治験・医療機器</vt:lpstr>
      <vt:lpstr>別紙４）治験・再生医療</vt:lpstr>
      <vt:lpstr>別紙5）治験薬管理費</vt:lpstr>
      <vt:lpstr>別紙6-1）検査部門</vt:lpstr>
      <vt:lpstr>別紙6-2）病理部門</vt:lpstr>
      <vt:lpstr>別紙6-3）放射線部門</vt:lpstr>
      <vt:lpstr>別紙6-4）看護部門</vt:lpstr>
      <vt:lpstr>'別紙４）治験・再生医療'!Print_Area</vt:lpstr>
      <vt:lpstr>'別紙6-1）検査部門'!Print_Area</vt:lpstr>
      <vt:lpstr>'別紙6-2）病理部門'!Print_Area</vt:lpstr>
      <vt:lpstr>'別紙6-3）放射線部門'!Print_Area</vt:lpstr>
      <vt:lpstr>'別紙6-4）看護部門'!Print_Area</vt:lpstr>
      <vt:lpstr>'別紙6-1）検査部門'!Print_Titles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2023-03-13T06:46:38Z</dcterms:modified>
</cp:coreProperties>
</file>